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90" yWindow="375" windowWidth="12705" windowHeight="11400" activeTab="0"/>
  </bookViews>
  <sheets>
    <sheet name="2019" sheetId="1" r:id="rId1"/>
    <sheet name="2020" sheetId="2" r:id="rId2"/>
    <sheet name="2021" sheetId="3" r:id="rId3"/>
  </sheets>
  <definedNames/>
  <calcPr fullCalcOnLoad="1"/>
</workbook>
</file>

<file path=xl/sharedStrings.xml><?xml version="1.0" encoding="utf-8"?>
<sst xmlns="http://schemas.openxmlformats.org/spreadsheetml/2006/main" count="252" uniqueCount="88">
  <si>
    <t>Економ.  Класиф</t>
  </si>
  <si>
    <t>Врста расхода и издатака</t>
  </si>
  <si>
    <t>Укупно</t>
  </si>
  <si>
    <t>Самодопринос</t>
  </si>
  <si>
    <t>Остали порези</t>
  </si>
  <si>
    <t xml:space="preserve">Назив буџетског корисника: </t>
  </si>
  <si>
    <t>Међународне донације</t>
  </si>
  <si>
    <t>Примања од продаје имовине и задуживања -ИЗВОР 09-12</t>
  </si>
  <si>
    <t>Средства из ранијих година ИЗВОР 13-15</t>
  </si>
  <si>
    <t>ДОНАЦИЈЕ И ТРАНСФЕРИ</t>
  </si>
  <si>
    <t>730000</t>
  </si>
  <si>
    <t>731000 и 732000</t>
  </si>
  <si>
    <t>Трансфери од другог нивоа власти</t>
  </si>
  <si>
    <t>733000</t>
  </si>
  <si>
    <t>Текући трансфери</t>
  </si>
  <si>
    <t>733100</t>
  </si>
  <si>
    <t>Капитални трансфери</t>
  </si>
  <si>
    <t>733200</t>
  </si>
  <si>
    <t>741000</t>
  </si>
  <si>
    <t>Закуп непроизведене имовине</t>
  </si>
  <si>
    <t>741500</t>
  </si>
  <si>
    <t>741534</t>
  </si>
  <si>
    <t>741530 осим 741534</t>
  </si>
  <si>
    <t>Остали приходи ( камате и дивиденде)</t>
  </si>
  <si>
    <t>Приходи од продаје добара и услуга или закуп од стране тржишних организација ( закупнине )</t>
  </si>
  <si>
    <t>742100</t>
  </si>
  <si>
    <t>Таксе</t>
  </si>
  <si>
    <t>742200</t>
  </si>
  <si>
    <t>742241,742251 и 742254</t>
  </si>
  <si>
    <t>742253</t>
  </si>
  <si>
    <t>Споредне продаје добара и услуга које врше државне нетржишне јединице</t>
  </si>
  <si>
    <t>742300</t>
  </si>
  <si>
    <t>743000</t>
  </si>
  <si>
    <t>744000</t>
  </si>
  <si>
    <t>745000</t>
  </si>
  <si>
    <t>770000</t>
  </si>
  <si>
    <t>УКУПНО ТЕКУЋИ ПРИХОДИ ( КЛАСА 7 )</t>
  </si>
  <si>
    <t>Приходи од продаје нефинансијске имовине</t>
  </si>
  <si>
    <t>800000</t>
  </si>
  <si>
    <t>УКУПНО КЛАСА 9</t>
  </si>
  <si>
    <t>Примања од задуживања</t>
  </si>
  <si>
    <t>910000</t>
  </si>
  <si>
    <t>Примања од ДОМАЋИХ задуживања</t>
  </si>
  <si>
    <t>911000</t>
  </si>
  <si>
    <t>Примања од ИНОСТРАНИХ задуживања</t>
  </si>
  <si>
    <t>912000</t>
  </si>
  <si>
    <t>Примања од продаје финансијске имовине</t>
  </si>
  <si>
    <t>920000</t>
  </si>
  <si>
    <t>УКУПНО ТЕКУЋИ ПШРИХОДИ И ПРИМАЊА (7+8+9+)</t>
  </si>
  <si>
    <t>УКУПНО КЛАСА 3</t>
  </si>
  <si>
    <t>Пренета неутрошена средства из ранијих година</t>
  </si>
  <si>
    <t>Нераспоређени вишак прихода и примања из ранијих година</t>
  </si>
  <si>
    <t>УКУПНО</t>
  </si>
  <si>
    <t>ПРИХОДИ ОД ИМОВИНЕ</t>
  </si>
  <si>
    <t>ПРИХОДИ ОД ПРОДАЈЕ ДОБАРА И УСЛУГА</t>
  </si>
  <si>
    <t xml:space="preserve">    Ненаменски трансфери</t>
  </si>
  <si>
    <t xml:space="preserve">    Наменски трансфери</t>
  </si>
  <si>
    <t xml:space="preserve">   Накнада за коришћење природних добара</t>
  </si>
  <si>
    <t xml:space="preserve">   Накнада за коришћење шумског и пољопривредног земљишта</t>
  </si>
  <si>
    <t xml:space="preserve">   Накнада за коришћење грађевинског земљишта</t>
  </si>
  <si>
    <t xml:space="preserve">   Комуналне таксе за коришћење простора</t>
  </si>
  <si>
    <t xml:space="preserve">   Накнада за коришћење речних обала и бања</t>
  </si>
  <si>
    <t>ПОРЕЗИ</t>
  </si>
  <si>
    <t>741100 и 741200</t>
  </si>
  <si>
    <t xml:space="preserve">    Локалне административне таксе</t>
  </si>
  <si>
    <t xml:space="preserve">   Накнада за уређивање грађевинског земљишта</t>
  </si>
  <si>
    <t>НОВЧАНЕ КАЗНЕ И ОДУЗЕТА ИМОВИНСКА КОРИСТ</t>
  </si>
  <si>
    <t>ДОБРОВОЉНИ ТРАНСФЕРИ ОД ФИЗИКЧКИХ И ПРАВНИХ ЛИЦА</t>
  </si>
  <si>
    <t>МЕСШОВИТИ И НЕОДРЕЂЕНИ ПРИХОДИ</t>
  </si>
  <si>
    <t>МЕМОРАНДУМСКЕ СТАВКЕ ЗА РЕФУНДАЦИЈУ РАСХОДА</t>
  </si>
  <si>
    <t>МП</t>
  </si>
  <si>
    <t>Потпис овлашћеног лица</t>
  </si>
  <si>
    <t>Приходи из буџета Републике ИЗВОР 07</t>
  </si>
  <si>
    <t>Приходи из буџета АПВ   ИЗВОР 07</t>
  </si>
  <si>
    <t>Међународне донације ИЗВОР 06</t>
  </si>
  <si>
    <t>Донације од невладиних организација и појединаца ИЗВОР 08</t>
  </si>
  <si>
    <t>Средства из буџета општине  ИЗВОР 01</t>
  </si>
  <si>
    <t>ПРИХОДИ ИЗ БУЏЕТА</t>
  </si>
  <si>
    <t>Приходи из буџета</t>
  </si>
  <si>
    <t>Средства од ученика и месне заједнице (сопствени приходи)    ИЗВОР 04</t>
  </si>
  <si>
    <t>ТРАНСФЕРИ ИЗМЕЂУ БУЏЕТСКИХ КОРИСНИКА НА ИСТОМ НИВОУ</t>
  </si>
  <si>
    <t>ОСНОВНА ШКОЛА "НИКОЛА ТЕСЛА" БАЧКА ТОПОЛА</t>
  </si>
  <si>
    <t>ПРЕДЛОГ ПЛАНА ПРИХОДА И ПРИМАЊА ЗА 2020. ГОДИНУ</t>
  </si>
  <si>
    <t xml:space="preserve">У БАЧКОЈ ТОПОЛИ </t>
  </si>
  <si>
    <t>ПРЕДЛОГ ПЛАНА ПРИХОДА И ПРИМАЊА ЗА 2021. ГОДИНУ</t>
  </si>
  <si>
    <t xml:space="preserve">Остали приходи </t>
  </si>
  <si>
    <t>УКУПНО ТЕКУЋИ ПРИХОДИ И ПРИМАЊА (7+8+9+)</t>
  </si>
  <si>
    <t>ПЛАН ПРИХОДА И ПРИМАЊА ЗА 2019. ГОДИНУ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</si>
</sst>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Ft&quot;;\-#,##0\ &quot;Ft&quot;"/>
    <numFmt numFmtId="167" formatCode="#,##0\ &quot;Ft&quot;;[Red]\-#,##0\ &quot;Ft&quot;"/>
    <numFmt numFmtId="168" formatCode="#,##0.00\ &quot;Ft&quot;;\-#,##0.00\ &quot;Ft&quot;"/>
    <numFmt numFmtId="169" formatCode="#,##0.00\ &quot;Ft&quot;;[Red]\-#,##0.00\ &quot;Ft&quot;"/>
    <numFmt numFmtId="170" formatCode="_-* #,##0\ &quot;Ft&quot;_-;\-* #,##0\ &quot;Ft&quot;_-;_-* &quot;-&quot;\ &quot;Ft&quot;_-;_-@_-"/>
    <numFmt numFmtId="171" formatCode="_-* #,##0\ _F_t_-;\-* #,##0\ _F_t_-;_-* &quot;-&quot;\ _F_t_-;_-@_-"/>
    <numFmt numFmtId="172" formatCode="_-* #,##0.00\ &quot;Ft&quot;_-;\-* #,##0.00\ &quot;Ft&quot;_-;_-* &quot;-&quot;??\ &quot;Ft&quot;_-;_-@_-"/>
    <numFmt numFmtId="173" formatCode="_-* #,##0.00\ _F_t_-;\-* #,##0.00\ _F_t_-;_-* &quot;-&quot;??\ _F_t_-;_-@_-"/>
    <numFmt numFmtId="174" formatCode="#,###,###,##0.00"/>
  </numFmts>
  <fonts count="42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 vertical="top"/>
      <protection/>
    </xf>
    <xf numFmtId="0" fontId="1" fillId="33" borderId="10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 vertical="top"/>
      <protection/>
    </xf>
    <xf numFmtId="0" fontId="0" fillId="33" borderId="10" xfId="0" applyFont="1" applyFill="1" applyBorder="1" applyAlignment="1" applyProtection="1">
      <alignment/>
      <protection/>
    </xf>
    <xf numFmtId="0" fontId="40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vertical="top"/>
    </xf>
    <xf numFmtId="3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 quotePrefix="1">
      <alignment horizontal="right" wrapText="1"/>
    </xf>
    <xf numFmtId="174" fontId="0" fillId="0" borderId="11" xfId="0" applyNumberFormat="1" applyFont="1" applyBorder="1" applyAlignment="1" applyProtection="1">
      <alignment horizontal="right" vertical="center"/>
      <protection locked="0"/>
    </xf>
    <xf numFmtId="3" fontId="1" fillId="33" borderId="10" xfId="0" applyNumberFormat="1" applyFont="1" applyFill="1" applyBorder="1" applyAlignment="1" quotePrefix="1">
      <alignment horizontal="right"/>
    </xf>
    <xf numFmtId="0" fontId="40" fillId="33" borderId="10" xfId="0" applyNumberFormat="1" applyFont="1" applyFill="1" applyBorder="1" applyAlignment="1" quotePrefix="1">
      <alignment vertical="top" wrapText="1"/>
    </xf>
    <xf numFmtId="3" fontId="0" fillId="33" borderId="10" xfId="0" applyNumberFormat="1" applyFont="1" applyFill="1" applyBorder="1" applyAlignment="1" quotePrefix="1">
      <alignment horizontal="right"/>
    </xf>
    <xf numFmtId="0" fontId="0" fillId="33" borderId="10" xfId="0" applyFont="1" applyFill="1" applyBorder="1" applyAlignment="1">
      <alignment vertical="top"/>
    </xf>
    <xf numFmtId="3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vertical="top"/>
    </xf>
    <xf numFmtId="0" fontId="41" fillId="33" borderId="10" xfId="0" applyNumberFormat="1" applyFont="1" applyFill="1" applyBorder="1" applyAlignment="1" quotePrefix="1">
      <alignment vertical="top" wrapText="1"/>
    </xf>
    <xf numFmtId="3" fontId="40" fillId="33" borderId="10" xfId="0" applyNumberFormat="1" applyFont="1" applyFill="1" applyBorder="1" applyAlignment="1">
      <alignment horizontal="right"/>
    </xf>
    <xf numFmtId="0" fontId="40" fillId="33" borderId="10" xfId="0" applyNumberFormat="1" applyFont="1" applyFill="1" applyBorder="1" applyAlignment="1">
      <alignment vertical="top" wrapText="1"/>
    </xf>
    <xf numFmtId="3" fontId="0" fillId="33" borderId="10" xfId="0" applyNumberFormat="1" applyFont="1" applyFill="1" applyBorder="1" applyAlignment="1">
      <alignment horizontal="right" wrapText="1"/>
    </xf>
    <xf numFmtId="0" fontId="41" fillId="33" borderId="10" xfId="0" applyFont="1" applyFill="1" applyBorder="1" applyAlignment="1">
      <alignment horizontal="right"/>
    </xf>
    <xf numFmtId="0" fontId="40" fillId="33" borderId="10" xfId="0" applyFont="1" applyFill="1" applyBorder="1" applyAlignment="1">
      <alignment horizontal="right"/>
    </xf>
    <xf numFmtId="174" fontId="0" fillId="0" borderId="12" xfId="0" applyNumberFormat="1" applyFont="1" applyBorder="1" applyAlignment="1" applyProtection="1">
      <alignment horizontal="right" vertical="center"/>
      <protection locked="0"/>
    </xf>
    <xf numFmtId="174" fontId="0" fillId="0" borderId="13" xfId="0" applyNumberFormat="1" applyFont="1" applyBorder="1" applyAlignment="1" applyProtection="1">
      <alignment horizontal="right" vertical="center"/>
      <protection locked="0"/>
    </xf>
    <xf numFmtId="0" fontId="0" fillId="33" borderId="10" xfId="0" applyNumberFormat="1" applyFont="1" applyFill="1" applyBorder="1" applyAlignment="1">
      <alignment vertical="top" wrapText="1"/>
    </xf>
    <xf numFmtId="0" fontId="1" fillId="33" borderId="10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 horizontal="center"/>
    </xf>
    <xf numFmtId="174" fontId="1" fillId="0" borderId="13" xfId="0" applyNumberFormat="1" applyFont="1" applyBorder="1" applyAlignment="1">
      <alignment horizontal="right" vertical="center"/>
    </xf>
    <xf numFmtId="174" fontId="1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4" fontId="0" fillId="0" borderId="13" xfId="0" applyNumberFormat="1" applyFont="1" applyBorder="1" applyAlignment="1">
      <alignment horizontal="right" vertical="center"/>
    </xf>
    <xf numFmtId="174" fontId="1" fillId="0" borderId="11" xfId="0" applyNumberFormat="1" applyFont="1" applyBorder="1" applyAlignment="1">
      <alignment horizontal="right" vertical="center"/>
    </xf>
    <xf numFmtId="3" fontId="0" fillId="33" borderId="10" xfId="0" applyNumberFormat="1" applyFont="1" applyFill="1" applyBorder="1" applyAlignment="1" quotePrefix="1">
      <alignment horizontal="left" wrapText="1"/>
    </xf>
    <xf numFmtId="0" fontId="40" fillId="33" borderId="10" xfId="0" applyFont="1" applyFill="1" applyBorder="1" applyAlignment="1">
      <alignment vertical="top" wrapText="1"/>
    </xf>
    <xf numFmtId="174" fontId="1" fillId="0" borderId="11" xfId="0" applyNumberFormat="1" applyFont="1" applyBorder="1" applyAlignment="1" applyProtection="1">
      <alignment horizontal="right" vertical="center"/>
      <protection locked="0"/>
    </xf>
    <xf numFmtId="174" fontId="0" fillId="0" borderId="11" xfId="0" applyNumberFormat="1" applyFont="1" applyBorder="1" applyAlignment="1">
      <alignment horizontal="right" vertical="center"/>
    </xf>
    <xf numFmtId="0" fontId="0" fillId="33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/>
    </xf>
    <xf numFmtId="0" fontId="1" fillId="33" borderId="10" xfId="0" applyFont="1" applyFill="1" applyBorder="1" applyAlignment="1">
      <alignment horizontal="left" vertical="top"/>
    </xf>
    <xf numFmtId="49" fontId="1" fillId="33" borderId="10" xfId="0" applyNumberFormat="1" applyFont="1" applyFill="1" applyBorder="1" applyAlignment="1" quotePrefix="1">
      <alignment horizontal="right"/>
    </xf>
    <xf numFmtId="0" fontId="1" fillId="34" borderId="10" xfId="0" applyFont="1" applyFill="1" applyBorder="1" applyAlignment="1">
      <alignment horizontal="left" vertical="top"/>
    </xf>
    <xf numFmtId="3" fontId="1" fillId="34" borderId="0" xfId="0" applyNumberFormat="1" applyFont="1" applyFill="1" applyBorder="1" applyAlignment="1">
      <alignment/>
    </xf>
    <xf numFmtId="174" fontId="1" fillId="34" borderId="16" xfId="0" applyNumberFormat="1" applyFont="1" applyFill="1" applyBorder="1" applyAlignment="1" applyProtection="1">
      <alignment horizontal="right" vertical="center"/>
      <protection locked="0"/>
    </xf>
    <xf numFmtId="174" fontId="1" fillId="34" borderId="15" xfId="0" applyNumberFormat="1" applyFont="1" applyFill="1" applyBorder="1" applyAlignment="1">
      <alignment horizontal="right" vertical="center"/>
    </xf>
    <xf numFmtId="0" fontId="1" fillId="34" borderId="10" xfId="0" applyFont="1" applyFill="1" applyBorder="1" applyAlignment="1">
      <alignment vertical="top"/>
    </xf>
    <xf numFmtId="3" fontId="1" fillId="34" borderId="10" xfId="0" applyNumberFormat="1" applyFont="1" applyFill="1" applyBorder="1" applyAlignment="1" quotePrefix="1">
      <alignment horizontal="right"/>
    </xf>
    <xf numFmtId="174" fontId="1" fillId="34" borderId="11" xfId="0" applyNumberFormat="1" applyFont="1" applyFill="1" applyBorder="1" applyAlignment="1" applyProtection="1">
      <alignment horizontal="right" vertical="center"/>
      <protection locked="0"/>
    </xf>
    <xf numFmtId="0" fontId="1" fillId="34" borderId="10" xfId="0" applyFont="1" applyFill="1" applyBorder="1" applyAlignment="1" applyProtection="1">
      <alignment vertical="top"/>
      <protection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 horizontal="left" vertical="top"/>
    </xf>
    <xf numFmtId="3" fontId="1" fillId="35" borderId="10" xfId="0" applyNumberFormat="1" applyFont="1" applyFill="1" applyBorder="1" applyAlignment="1" quotePrefix="1">
      <alignment horizontal="right"/>
    </xf>
    <xf numFmtId="174" fontId="1" fillId="35" borderId="11" xfId="0" applyNumberFormat="1" applyFont="1" applyFill="1" applyBorder="1" applyAlignment="1" applyProtection="1">
      <alignment horizontal="right" vertical="center"/>
      <protection locked="0"/>
    </xf>
    <xf numFmtId="174" fontId="1" fillId="35" borderId="15" xfId="0" applyNumberFormat="1" applyFont="1" applyFill="1" applyBorder="1" applyAlignment="1">
      <alignment horizontal="right" vertical="center"/>
    </xf>
    <xf numFmtId="0" fontId="0" fillId="35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33" borderId="10" xfId="0" applyNumberFormat="1" applyFont="1" applyFill="1" applyBorder="1" applyAlignment="1">
      <alignment horizontal="right"/>
    </xf>
    <xf numFmtId="174" fontId="0" fillId="0" borderId="11" xfId="0" applyNumberFormat="1" applyFont="1" applyBorder="1" applyAlignment="1" applyProtection="1">
      <alignment horizontal="right" vertical="center"/>
      <protection/>
    </xf>
    <xf numFmtId="0" fontId="1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33" borderId="10" xfId="0" applyFont="1" applyFill="1" applyBorder="1" applyAlignment="1">
      <alignment vertical="top" wrapText="1"/>
    </xf>
    <xf numFmtId="1" fontId="0" fillId="33" borderId="0" xfId="0" applyNumberFormat="1" applyFont="1" applyFill="1" applyBorder="1" applyAlignment="1" quotePrefix="1">
      <alignment horizontal="right"/>
    </xf>
    <xf numFmtId="1" fontId="1" fillId="33" borderId="20" xfId="0" applyNumberFormat="1" applyFont="1" applyFill="1" applyBorder="1" applyAlignment="1" quotePrefix="1">
      <alignment horizontal="right"/>
    </xf>
    <xf numFmtId="174" fontId="0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10" xfId="0" applyNumberFormat="1" applyFont="1" applyBorder="1" applyAlignment="1" applyProtection="1">
      <alignment horizontal="right" vertical="center"/>
      <protection locked="0"/>
    </xf>
    <xf numFmtId="1" fontId="1" fillId="33" borderId="10" xfId="0" applyNumberFormat="1" applyFont="1" applyFill="1" applyBorder="1" applyAlignment="1" quotePrefix="1">
      <alignment horizontal="right"/>
    </xf>
    <xf numFmtId="174" fontId="1" fillId="0" borderId="22" xfId="0" applyNumberFormat="1" applyFont="1" applyBorder="1" applyAlignment="1" applyProtection="1">
      <alignment horizontal="right" vertical="center"/>
      <protection locked="0"/>
    </xf>
    <xf numFmtId="174" fontId="1" fillId="0" borderId="13" xfId="0" applyNumberFormat="1" applyFont="1" applyBorder="1" applyAlignment="1" applyProtection="1">
      <alignment horizontal="right" vertical="center"/>
      <protection locked="0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C2" sqref="C2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3" width="15.7109375" style="2" customWidth="1"/>
    <col min="4" max="4" width="15.140625" style="2" customWidth="1"/>
    <col min="5" max="5" width="15.7109375" style="2" hidden="1" customWidth="1"/>
    <col min="6" max="6" width="17.421875" style="2" customWidth="1"/>
    <col min="7" max="7" width="15.28125" style="2" customWidth="1"/>
    <col min="8" max="10" width="15.421875" style="2" customWidth="1"/>
    <col min="11" max="11" width="15.7109375" style="2" customWidth="1"/>
    <col min="12" max="16384" width="9.140625" style="2" customWidth="1"/>
  </cols>
  <sheetData>
    <row r="1" spans="1:11" ht="18.75" customHeight="1">
      <c r="A1" s="65" t="s">
        <v>87</v>
      </c>
      <c r="B1" s="65"/>
      <c r="C1" s="65"/>
      <c r="D1" s="65"/>
      <c r="E1" s="65"/>
      <c r="F1" s="65"/>
      <c r="G1" s="65"/>
      <c r="H1" s="1"/>
      <c r="I1" s="1"/>
      <c r="J1" s="1"/>
      <c r="K1" s="29"/>
    </row>
    <row r="2" ht="12.75" customHeight="1"/>
    <row r="3" spans="1:10" ht="23.25" customHeight="1">
      <c r="A3" s="31" t="s">
        <v>5</v>
      </c>
      <c r="B3" s="64" t="s">
        <v>81</v>
      </c>
      <c r="C3" s="64"/>
      <c r="D3" s="64"/>
      <c r="E3" s="64"/>
      <c r="F3" s="64"/>
      <c r="G3" s="64"/>
      <c r="H3" s="3"/>
      <c r="I3" s="3"/>
      <c r="J3" s="3"/>
    </row>
    <row r="4" spans="1:10" ht="22.5" customHeight="1" thickBot="1">
      <c r="A4" s="30"/>
      <c r="B4" s="30"/>
      <c r="C4" s="67"/>
      <c r="D4" s="3"/>
      <c r="E4" s="31"/>
      <c r="F4" s="31"/>
      <c r="G4" s="3"/>
      <c r="H4" s="3"/>
      <c r="I4" s="3"/>
      <c r="J4" s="3"/>
    </row>
    <row r="5" spans="1:11" ht="12.75" customHeight="1" thickBot="1">
      <c r="A5" s="81" t="s">
        <v>1</v>
      </c>
      <c r="B5" s="79" t="s">
        <v>0</v>
      </c>
      <c r="C5" s="77" t="s">
        <v>76</v>
      </c>
      <c r="D5" s="83" t="s">
        <v>79</v>
      </c>
      <c r="E5" s="77" t="s">
        <v>74</v>
      </c>
      <c r="F5" s="77" t="s">
        <v>72</v>
      </c>
      <c r="G5" s="87" t="s">
        <v>73</v>
      </c>
      <c r="H5" s="87" t="s">
        <v>75</v>
      </c>
      <c r="I5" s="77" t="s">
        <v>7</v>
      </c>
      <c r="J5" s="77" t="s">
        <v>8</v>
      </c>
      <c r="K5" s="85" t="s">
        <v>2</v>
      </c>
    </row>
    <row r="6" spans="1:11" ht="75" customHeight="1" thickBot="1">
      <c r="A6" s="82"/>
      <c r="B6" s="80"/>
      <c r="C6" s="78"/>
      <c r="D6" s="84"/>
      <c r="E6" s="78"/>
      <c r="F6" s="78"/>
      <c r="G6" s="88"/>
      <c r="H6" s="88"/>
      <c r="I6" s="78"/>
      <c r="J6" s="78"/>
      <c r="K6" s="86"/>
    </row>
    <row r="7" spans="1:11" ht="12.75">
      <c r="A7" s="32">
        <v>1</v>
      </c>
      <c r="B7" s="32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</row>
    <row r="8" spans="1:11" s="35" customFormat="1" ht="12.75">
      <c r="A8" s="4" t="s">
        <v>62</v>
      </c>
      <c r="B8" s="5">
        <v>710000</v>
      </c>
      <c r="C8" s="33">
        <f aca="true" t="shared" si="0" ref="C8:J8">C9+C10</f>
        <v>0</v>
      </c>
      <c r="D8" s="33">
        <f>D9+D10</f>
        <v>0</v>
      </c>
      <c r="E8" s="33">
        <f>E9+E10</f>
        <v>0</v>
      </c>
      <c r="F8" s="33">
        <f>F9+F10</f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4">
        <f>SUM(C8:J8)</f>
        <v>0</v>
      </c>
    </row>
    <row r="9" spans="1:11" s="35" customFormat="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6"/>
      <c r="K9" s="34">
        <f>SUM(C9:J9)</f>
        <v>0</v>
      </c>
    </row>
    <row r="10" spans="1:11" s="35" customFormat="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6"/>
      <c r="K10" s="34">
        <f>SUM(C10:J10)</f>
        <v>0</v>
      </c>
    </row>
    <row r="11" spans="1:11" ht="12.75">
      <c r="A11" s="9" t="s">
        <v>9</v>
      </c>
      <c r="B11" s="10" t="s">
        <v>10</v>
      </c>
      <c r="C11" s="37">
        <f aca="true" t="shared" si="1" ref="C11:J11">C12+C13</f>
        <v>12139500</v>
      </c>
      <c r="D11" s="37">
        <f>D12+D13</f>
        <v>1460000</v>
      </c>
      <c r="E11" s="37">
        <f>E12+E13</f>
        <v>0</v>
      </c>
      <c r="F11" s="37">
        <f>F12+F13</f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4">
        <f aca="true" t="shared" si="2" ref="K11:K52">SUM(C11:J11)</f>
        <v>13599500</v>
      </c>
    </row>
    <row r="12" spans="1:11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4">
        <f t="shared" si="2"/>
        <v>0</v>
      </c>
    </row>
    <row r="13" spans="1:11" ht="12.75">
      <c r="A13" s="9" t="s">
        <v>12</v>
      </c>
      <c r="B13" s="13" t="s">
        <v>13</v>
      </c>
      <c r="C13" s="12">
        <f aca="true" t="shared" si="3" ref="C13:J13">C14+C17</f>
        <v>12139500</v>
      </c>
      <c r="D13" s="12">
        <f>D14+D17</f>
        <v>1460000</v>
      </c>
      <c r="E13" s="63">
        <f>E14+E17</f>
        <v>0</v>
      </c>
      <c r="F13" s="12">
        <f>F14+F17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34">
        <f t="shared" si="2"/>
        <v>13599500</v>
      </c>
    </row>
    <row r="14" spans="1:11" ht="12.75">
      <c r="A14" s="14" t="s">
        <v>14</v>
      </c>
      <c r="B14" s="15" t="s">
        <v>15</v>
      </c>
      <c r="C14" s="12">
        <f aca="true" t="shared" si="4" ref="C14:J14">C15+C16</f>
        <v>12139500</v>
      </c>
      <c r="D14" s="12">
        <f>D15+D16</f>
        <v>1460000</v>
      </c>
      <c r="E14" s="12">
        <f>E15+E16</f>
        <v>0</v>
      </c>
      <c r="F14" s="12">
        <f>F15+F16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34">
        <f t="shared" si="2"/>
        <v>13599500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4">
        <f t="shared" si="2"/>
        <v>0</v>
      </c>
    </row>
    <row r="16" spans="1:11" ht="12.75">
      <c r="A16" s="16" t="s">
        <v>56</v>
      </c>
      <c r="B16" s="10"/>
      <c r="C16" s="12">
        <v>12139500</v>
      </c>
      <c r="D16" s="12">
        <f>710000+750000</f>
        <v>1460000</v>
      </c>
      <c r="E16" s="12"/>
      <c r="F16" s="12"/>
      <c r="G16" s="12"/>
      <c r="H16" s="12"/>
      <c r="I16" s="12"/>
      <c r="J16" s="12"/>
      <c r="K16" s="34">
        <f t="shared" si="2"/>
        <v>13599500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4">
        <f t="shared" si="2"/>
        <v>0</v>
      </c>
    </row>
    <row r="18" spans="1:11" ht="12.75">
      <c r="A18" s="9" t="s">
        <v>53</v>
      </c>
      <c r="B18" s="17" t="s">
        <v>18</v>
      </c>
      <c r="C18" s="12">
        <f aca="true" t="shared" si="5" ref="C18:J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34">
        <f t="shared" si="2"/>
        <v>0</v>
      </c>
    </row>
    <row r="19" spans="1:11" ht="12.75">
      <c r="A19" s="19" t="s">
        <v>19</v>
      </c>
      <c r="B19" s="17" t="s">
        <v>20</v>
      </c>
      <c r="C19" s="12">
        <f aca="true" t="shared" si="6" ref="C19:J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4">
        <f t="shared" si="2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4">
        <f t="shared" si="2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4">
        <f t="shared" si="2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4">
        <f t="shared" si="2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4">
        <f t="shared" si="2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4">
        <f t="shared" si="2"/>
        <v>0</v>
      </c>
    </row>
    <row r="25" spans="1:11" ht="12.75">
      <c r="A25" s="18" t="s">
        <v>85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4">
        <f t="shared" si="2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4">
        <f t="shared" si="2"/>
        <v>0</v>
      </c>
    </row>
    <row r="27" spans="1:11" ht="12.75">
      <c r="A27" s="9" t="s">
        <v>54</v>
      </c>
      <c r="B27" s="62">
        <v>742000</v>
      </c>
      <c r="C27" s="12">
        <f aca="true" t="shared" si="7" ref="C27:J27">C28+C29+C32</f>
        <v>0</v>
      </c>
      <c r="D27" s="12">
        <f>D28+D29+D32</f>
        <v>8024000</v>
      </c>
      <c r="E27" s="12">
        <f>E28+E29+E32</f>
        <v>0</v>
      </c>
      <c r="F27" s="12">
        <f>F28+F29+F32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34">
        <f t="shared" si="2"/>
        <v>8024000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4">
        <f t="shared" si="2"/>
        <v>0</v>
      </c>
    </row>
    <row r="29" spans="1:11" ht="12.75">
      <c r="A29" s="14" t="s">
        <v>26</v>
      </c>
      <c r="B29" s="20" t="s">
        <v>27</v>
      </c>
      <c r="C29" s="26">
        <f aca="true" t="shared" si="8" ref="C29:J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34">
        <f t="shared" si="2"/>
        <v>0</v>
      </c>
    </row>
    <row r="30" spans="1:11" ht="25.5">
      <c r="A30" s="27" t="s">
        <v>64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34">
        <f t="shared" si="2"/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4">
        <f t="shared" si="2"/>
        <v>0</v>
      </c>
    </row>
    <row r="32" spans="1:11" ht="25.5">
      <c r="A32" s="39" t="s">
        <v>30</v>
      </c>
      <c r="B32" s="15" t="s">
        <v>31</v>
      </c>
      <c r="C32" s="41"/>
      <c r="D32" s="41">
        <f>8734000-710000</f>
        <v>8024000</v>
      </c>
      <c r="E32" s="41"/>
      <c r="F32" s="41"/>
      <c r="G32" s="41"/>
      <c r="H32" s="41"/>
      <c r="I32" s="41"/>
      <c r="J32" s="41"/>
      <c r="K32" s="34">
        <f t="shared" si="2"/>
        <v>8024000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4">
        <f t="shared" si="2"/>
        <v>0</v>
      </c>
    </row>
    <row r="34" spans="1:11" ht="14.25" customHeight="1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4">
        <f t="shared" si="2"/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>
        <v>208000</v>
      </c>
      <c r="I35" s="12"/>
      <c r="J35" s="12"/>
      <c r="K35" s="34">
        <f t="shared" si="2"/>
        <v>208000</v>
      </c>
    </row>
    <row r="36" spans="1:11" ht="12.75">
      <c r="A36" s="9" t="s">
        <v>68</v>
      </c>
      <c r="B36" s="10" t="s">
        <v>34</v>
      </c>
      <c r="C36" s="72"/>
      <c r="D36" s="72"/>
      <c r="E36" s="12"/>
      <c r="F36" s="12"/>
      <c r="G36" s="12"/>
      <c r="H36" s="12"/>
      <c r="I36" s="12"/>
      <c r="J36" s="12"/>
      <c r="K36" s="34">
        <f t="shared" si="2"/>
        <v>0</v>
      </c>
    </row>
    <row r="37" spans="1:11" ht="26.25" customHeight="1">
      <c r="A37" s="28" t="s">
        <v>69</v>
      </c>
      <c r="B37" s="13" t="s">
        <v>35</v>
      </c>
      <c r="C37" s="73"/>
      <c r="D37" s="73"/>
      <c r="E37" s="12"/>
      <c r="F37" s="12"/>
      <c r="G37" s="12"/>
      <c r="H37" s="12"/>
      <c r="I37" s="12"/>
      <c r="J37" s="12"/>
      <c r="K37" s="34">
        <f t="shared" si="2"/>
        <v>0</v>
      </c>
    </row>
    <row r="38" spans="1:11" ht="26.25" customHeight="1">
      <c r="A38" s="28" t="s">
        <v>80</v>
      </c>
      <c r="B38" s="74">
        <v>781000</v>
      </c>
      <c r="C38" s="73"/>
      <c r="D38" s="73"/>
      <c r="E38" s="12"/>
      <c r="F38" s="12"/>
      <c r="G38" s="12"/>
      <c r="H38" s="12"/>
      <c r="I38" s="12"/>
      <c r="J38" s="12"/>
      <c r="K38" s="34">
        <f t="shared" si="2"/>
        <v>0</v>
      </c>
    </row>
    <row r="39" spans="1:11" ht="26.25" customHeight="1">
      <c r="A39" s="28" t="s">
        <v>77</v>
      </c>
      <c r="B39" s="71">
        <v>791000</v>
      </c>
      <c r="C39" s="75">
        <f>C40</f>
        <v>0</v>
      </c>
      <c r="D39" s="76">
        <f aca="true" t="shared" si="9" ref="D39:J39">D40</f>
        <v>0</v>
      </c>
      <c r="E39" s="40">
        <f t="shared" si="9"/>
        <v>0</v>
      </c>
      <c r="F39" s="40">
        <f t="shared" si="9"/>
        <v>64000000</v>
      </c>
      <c r="G39" s="40">
        <f t="shared" si="9"/>
        <v>0</v>
      </c>
      <c r="H39" s="12">
        <f t="shared" si="9"/>
        <v>0</v>
      </c>
      <c r="I39" s="12">
        <f t="shared" si="9"/>
        <v>0</v>
      </c>
      <c r="J39" s="12">
        <f t="shared" si="9"/>
        <v>0</v>
      </c>
      <c r="K39" s="34">
        <f t="shared" si="2"/>
        <v>64000000</v>
      </c>
    </row>
    <row r="40" spans="1:11" ht="26.25" customHeight="1">
      <c r="A40" s="69" t="s">
        <v>78</v>
      </c>
      <c r="B40" s="70">
        <v>791111</v>
      </c>
      <c r="C40" s="73"/>
      <c r="D40" s="12"/>
      <c r="E40" s="12"/>
      <c r="F40" s="12">
        <v>64000000</v>
      </c>
      <c r="G40" s="12"/>
      <c r="H40" s="12"/>
      <c r="I40" s="12"/>
      <c r="J40" s="12"/>
      <c r="K40" s="34">
        <f t="shared" si="2"/>
        <v>64000000</v>
      </c>
    </row>
    <row r="41" spans="1:11" ht="12.75">
      <c r="A41" s="46" t="s">
        <v>36</v>
      </c>
      <c r="B41" s="47"/>
      <c r="C41" s="48">
        <f>C8+C11+C18+C27+C34+C35+C36+C37+C38+C39</f>
        <v>12139500</v>
      </c>
      <c r="D41" s="48">
        <f>D8+D11+D18+D27+D34+D35+D36+D37+D38+D39</f>
        <v>9484000</v>
      </c>
      <c r="E41" s="48">
        <f aca="true" t="shared" si="10" ref="E41:K41">E8+E11+E18+E27+E34+E35+E36+E37+E38+E39</f>
        <v>0</v>
      </c>
      <c r="F41" s="48">
        <f t="shared" si="10"/>
        <v>64000000</v>
      </c>
      <c r="G41" s="48">
        <f t="shared" si="10"/>
        <v>0</v>
      </c>
      <c r="H41" s="48">
        <f t="shared" si="10"/>
        <v>208000</v>
      </c>
      <c r="I41" s="48">
        <f t="shared" si="10"/>
        <v>0</v>
      </c>
      <c r="J41" s="48">
        <f t="shared" si="10"/>
        <v>0</v>
      </c>
      <c r="K41" s="48">
        <f t="shared" si="10"/>
        <v>85831500</v>
      </c>
    </row>
    <row r="42" spans="1:11" ht="12.75">
      <c r="A42" s="50" t="s">
        <v>37</v>
      </c>
      <c r="B42" s="51" t="s">
        <v>38</v>
      </c>
      <c r="C42" s="52"/>
      <c r="D42" s="52">
        <v>45000</v>
      </c>
      <c r="E42" s="52"/>
      <c r="F42" s="52"/>
      <c r="G42" s="52"/>
      <c r="H42" s="52"/>
      <c r="I42" s="52"/>
      <c r="J42" s="52"/>
      <c r="K42" s="49">
        <f t="shared" si="2"/>
        <v>45000</v>
      </c>
    </row>
    <row r="43" spans="1:11" ht="12.75">
      <c r="A43" s="53" t="s">
        <v>39</v>
      </c>
      <c r="B43" s="54"/>
      <c r="C43" s="52">
        <f aca="true" t="shared" si="11" ref="C43:J43">C44+C47</f>
        <v>0</v>
      </c>
      <c r="D43" s="52">
        <f>D44+D47</f>
        <v>0</v>
      </c>
      <c r="E43" s="52">
        <f>E44+E47</f>
        <v>0</v>
      </c>
      <c r="F43" s="52">
        <f>F44+F47</f>
        <v>0</v>
      </c>
      <c r="G43" s="52">
        <f t="shared" si="11"/>
        <v>0</v>
      </c>
      <c r="H43" s="52">
        <f t="shared" si="11"/>
        <v>0</v>
      </c>
      <c r="I43" s="52">
        <f t="shared" si="11"/>
        <v>0</v>
      </c>
      <c r="J43" s="52">
        <f t="shared" si="11"/>
        <v>0</v>
      </c>
      <c r="K43" s="49">
        <f t="shared" si="2"/>
        <v>0</v>
      </c>
    </row>
    <row r="44" spans="1:11" ht="12.75">
      <c r="A44" s="42" t="s">
        <v>40</v>
      </c>
      <c r="B44" s="13" t="s">
        <v>41</v>
      </c>
      <c r="C44" s="40">
        <f aca="true" t="shared" si="12" ref="C44:J44">C45+C46</f>
        <v>0</v>
      </c>
      <c r="D44" s="40">
        <f>D45+D46</f>
        <v>0</v>
      </c>
      <c r="E44" s="40">
        <f>E45+E46</f>
        <v>0</v>
      </c>
      <c r="F44" s="40">
        <f>F45+F46</f>
        <v>0</v>
      </c>
      <c r="G44" s="40">
        <f t="shared" si="12"/>
        <v>0</v>
      </c>
      <c r="H44" s="40">
        <f t="shared" si="12"/>
        <v>0</v>
      </c>
      <c r="I44" s="40">
        <f t="shared" si="12"/>
        <v>0</v>
      </c>
      <c r="J44" s="40">
        <f t="shared" si="12"/>
        <v>0</v>
      </c>
      <c r="K44" s="34">
        <f t="shared" si="2"/>
        <v>0</v>
      </c>
    </row>
    <row r="45" spans="1:11" ht="12.75">
      <c r="A45" s="43" t="s">
        <v>42</v>
      </c>
      <c r="B45" s="15" t="s">
        <v>43</v>
      </c>
      <c r="C45" s="12"/>
      <c r="D45" s="12"/>
      <c r="E45" s="12"/>
      <c r="F45" s="12"/>
      <c r="G45" s="12"/>
      <c r="H45" s="12"/>
      <c r="I45" s="12"/>
      <c r="J45" s="12"/>
      <c r="K45" s="34">
        <f t="shared" si="2"/>
        <v>0</v>
      </c>
    </row>
    <row r="46" spans="1:11" ht="12.75">
      <c r="A46" s="43" t="s">
        <v>44</v>
      </c>
      <c r="B46" s="15" t="s">
        <v>45</v>
      </c>
      <c r="C46" s="12"/>
      <c r="D46" s="12"/>
      <c r="E46" s="12"/>
      <c r="F46" s="12"/>
      <c r="G46" s="12"/>
      <c r="H46" s="12"/>
      <c r="I46" s="12"/>
      <c r="J46" s="12"/>
      <c r="K46" s="34">
        <f t="shared" si="2"/>
        <v>0</v>
      </c>
    </row>
    <row r="47" spans="1:11" ht="12.75">
      <c r="A47" s="44" t="s">
        <v>46</v>
      </c>
      <c r="B47" s="13" t="s">
        <v>47</v>
      </c>
      <c r="C47" s="41"/>
      <c r="D47" s="41"/>
      <c r="E47" s="41"/>
      <c r="F47" s="41"/>
      <c r="G47" s="41"/>
      <c r="H47" s="41"/>
      <c r="I47" s="41"/>
      <c r="J47" s="41"/>
      <c r="K47" s="34">
        <f t="shared" si="2"/>
        <v>0</v>
      </c>
    </row>
    <row r="48" spans="1:11" ht="12.75">
      <c r="A48" s="55" t="s">
        <v>86</v>
      </c>
      <c r="B48" s="56"/>
      <c r="C48" s="57">
        <f>C41+C42+C43</f>
        <v>12139500</v>
      </c>
      <c r="D48" s="57">
        <f>D41+D42+D43</f>
        <v>9529000</v>
      </c>
      <c r="E48" s="57">
        <f aca="true" t="shared" si="13" ref="E48:J48">E41+E42+E43</f>
        <v>0</v>
      </c>
      <c r="F48" s="57">
        <f t="shared" si="13"/>
        <v>64000000</v>
      </c>
      <c r="G48" s="57">
        <f t="shared" si="13"/>
        <v>0</v>
      </c>
      <c r="H48" s="57">
        <f t="shared" si="13"/>
        <v>208000</v>
      </c>
      <c r="I48" s="57">
        <f t="shared" si="13"/>
        <v>0</v>
      </c>
      <c r="J48" s="57">
        <f t="shared" si="13"/>
        <v>0</v>
      </c>
      <c r="K48" s="58">
        <f t="shared" si="2"/>
        <v>85876500</v>
      </c>
    </row>
    <row r="49" spans="1:11" ht="12.75">
      <c r="A49" s="50" t="s">
        <v>49</v>
      </c>
      <c r="B49" s="54"/>
      <c r="C49" s="52">
        <f aca="true" t="shared" si="14" ref="C49:J49">C50+C51</f>
        <v>15560.71</v>
      </c>
      <c r="D49" s="52">
        <f>D50+D51</f>
        <v>1053753.5</v>
      </c>
      <c r="E49" s="52">
        <f>E50+E51</f>
        <v>0</v>
      </c>
      <c r="F49" s="52">
        <f>F50+F51</f>
        <v>713.53</v>
      </c>
      <c r="G49" s="52">
        <f t="shared" si="14"/>
        <v>0</v>
      </c>
      <c r="H49" s="52">
        <f t="shared" si="14"/>
        <v>10285.22</v>
      </c>
      <c r="I49" s="52">
        <f t="shared" si="14"/>
        <v>0</v>
      </c>
      <c r="J49" s="52">
        <f t="shared" si="14"/>
        <v>0</v>
      </c>
      <c r="K49" s="49">
        <f t="shared" si="2"/>
        <v>1080312.96</v>
      </c>
    </row>
    <row r="50" spans="1:11" ht="12.75">
      <c r="A50" s="43" t="s">
        <v>50</v>
      </c>
      <c r="B50" s="45">
        <v>311700</v>
      </c>
      <c r="C50" s="12"/>
      <c r="D50" s="12"/>
      <c r="E50" s="12"/>
      <c r="F50" s="12"/>
      <c r="G50" s="12"/>
      <c r="H50" s="12"/>
      <c r="I50" s="12"/>
      <c r="J50" s="12"/>
      <c r="K50" s="34">
        <f t="shared" si="2"/>
        <v>0</v>
      </c>
    </row>
    <row r="51" spans="1:11" ht="25.5">
      <c r="A51" s="42" t="s">
        <v>51</v>
      </c>
      <c r="B51" s="45">
        <v>321311</v>
      </c>
      <c r="C51" s="12">
        <v>15560.71</v>
      </c>
      <c r="D51" s="12">
        <f>345213.24+708540.26</f>
        <v>1053753.5</v>
      </c>
      <c r="E51" s="12"/>
      <c r="F51" s="12">
        <f>260.83+452.7</f>
        <v>713.53</v>
      </c>
      <c r="G51" s="12"/>
      <c r="H51" s="12">
        <v>10285.22</v>
      </c>
      <c r="I51" s="12"/>
      <c r="J51" s="12"/>
      <c r="K51" s="34">
        <f t="shared" si="2"/>
        <v>1080312.96</v>
      </c>
    </row>
    <row r="52" spans="1:11" ht="12.75">
      <c r="A52" s="55" t="s">
        <v>52</v>
      </c>
      <c r="B52" s="59"/>
      <c r="C52" s="57">
        <f aca="true" t="shared" si="15" ref="C52:J52">C48+C49</f>
        <v>12155060.71</v>
      </c>
      <c r="D52" s="57">
        <f t="shared" si="15"/>
        <v>10582753.5</v>
      </c>
      <c r="E52" s="57">
        <f t="shared" si="15"/>
        <v>0</v>
      </c>
      <c r="F52" s="57">
        <f t="shared" si="15"/>
        <v>64000713.53</v>
      </c>
      <c r="G52" s="57">
        <f t="shared" si="15"/>
        <v>0</v>
      </c>
      <c r="H52" s="57">
        <f t="shared" si="15"/>
        <v>218285.22</v>
      </c>
      <c r="I52" s="57">
        <f t="shared" si="15"/>
        <v>0</v>
      </c>
      <c r="J52" s="57">
        <f t="shared" si="15"/>
        <v>0</v>
      </c>
      <c r="K52" s="58">
        <f t="shared" si="2"/>
        <v>86956812.96000001</v>
      </c>
    </row>
    <row r="53" ht="24" customHeight="1"/>
    <row r="54" spans="1:11" ht="25.5" customHeight="1">
      <c r="A54" s="66" t="s">
        <v>83</v>
      </c>
      <c r="E54" s="2"/>
      <c r="G54" s="2"/>
      <c r="H54" t="s">
        <v>70</v>
      </c>
      <c r="I54" s="60"/>
      <c r="J54" s="60" t="s">
        <v>71</v>
      </c>
      <c r="K54" s="2"/>
    </row>
    <row r="55" spans="5:9" ht="12.75">
      <c r="E55" s="2"/>
      <c r="G55" s="61"/>
      <c r="H55" s="61"/>
      <c r="I55" s="61"/>
    </row>
  </sheetData>
  <sheetProtection/>
  <mergeCells count="11">
    <mergeCell ref="K5:K6"/>
    <mergeCell ref="G5:G6"/>
    <mergeCell ref="I5:I6"/>
    <mergeCell ref="J5:J6"/>
    <mergeCell ref="H5:H6"/>
    <mergeCell ref="C5:C6"/>
    <mergeCell ref="E5:E6"/>
    <mergeCell ref="F5:F6"/>
    <mergeCell ref="B5:B6"/>
    <mergeCell ref="A5:A6"/>
    <mergeCell ref="D5:D6"/>
  </mergeCells>
  <printOptions horizontalCentered="1"/>
  <pageMargins left="0.2362204724409449" right="0.2362204724409449" top="0.5905511811023623" bottom="0.3937007874015748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D1" sqref="D1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3" width="15.7109375" style="2" customWidth="1"/>
    <col min="4" max="4" width="15.140625" style="2" customWidth="1"/>
    <col min="5" max="5" width="15.7109375" style="2" hidden="1" customWidth="1"/>
    <col min="6" max="6" width="17.421875" style="2" customWidth="1"/>
    <col min="7" max="7" width="15.28125" style="2" customWidth="1"/>
    <col min="8" max="10" width="15.421875" style="2" customWidth="1"/>
    <col min="11" max="11" width="15.7109375" style="2" customWidth="1"/>
    <col min="12" max="16384" width="9.140625" style="2" customWidth="1"/>
  </cols>
  <sheetData>
    <row r="1" spans="1:11" ht="18.75" customHeight="1">
      <c r="A1" s="65" t="s">
        <v>82</v>
      </c>
      <c r="B1" s="65"/>
      <c r="C1" s="65"/>
      <c r="D1" s="65"/>
      <c r="E1" s="65"/>
      <c r="F1" s="65"/>
      <c r="G1" s="65"/>
      <c r="H1" s="1"/>
      <c r="I1" s="1"/>
      <c r="J1" s="1"/>
      <c r="K1" s="29"/>
    </row>
    <row r="2" ht="12.75" customHeight="1"/>
    <row r="3" spans="1:10" ht="23.25" customHeight="1">
      <c r="A3" s="31" t="s">
        <v>5</v>
      </c>
      <c r="B3" s="64" t="s">
        <v>81</v>
      </c>
      <c r="C3" s="64"/>
      <c r="D3" s="64"/>
      <c r="E3" s="64"/>
      <c r="F3" s="64"/>
      <c r="G3" s="64"/>
      <c r="H3" s="3"/>
      <c r="I3" s="3"/>
      <c r="J3" s="3"/>
    </row>
    <row r="4" spans="1:10" ht="22.5" customHeight="1" thickBot="1">
      <c r="A4" s="30"/>
      <c r="B4" s="30"/>
      <c r="C4" s="67"/>
      <c r="D4" s="3"/>
      <c r="E4" s="31"/>
      <c r="F4" s="31"/>
      <c r="G4" s="3"/>
      <c r="H4" s="3"/>
      <c r="I4" s="3"/>
      <c r="J4" s="3"/>
    </row>
    <row r="5" spans="1:11" ht="12.75" customHeight="1" thickBot="1">
      <c r="A5" s="81" t="s">
        <v>1</v>
      </c>
      <c r="B5" s="79" t="s">
        <v>0</v>
      </c>
      <c r="C5" s="77" t="s">
        <v>76</v>
      </c>
      <c r="D5" s="83" t="s">
        <v>79</v>
      </c>
      <c r="E5" s="77" t="s">
        <v>74</v>
      </c>
      <c r="F5" s="77" t="s">
        <v>72</v>
      </c>
      <c r="G5" s="87" t="s">
        <v>73</v>
      </c>
      <c r="H5" s="87" t="s">
        <v>75</v>
      </c>
      <c r="I5" s="77" t="s">
        <v>7</v>
      </c>
      <c r="J5" s="77" t="s">
        <v>8</v>
      </c>
      <c r="K5" s="85" t="s">
        <v>2</v>
      </c>
    </row>
    <row r="6" spans="1:11" ht="75" customHeight="1" thickBot="1">
      <c r="A6" s="82"/>
      <c r="B6" s="80"/>
      <c r="C6" s="78"/>
      <c r="D6" s="84"/>
      <c r="E6" s="78"/>
      <c r="F6" s="78"/>
      <c r="G6" s="88"/>
      <c r="H6" s="88"/>
      <c r="I6" s="78"/>
      <c r="J6" s="78"/>
      <c r="K6" s="86"/>
    </row>
    <row r="7" spans="1:11" ht="12.75">
      <c r="A7" s="32">
        <v>1</v>
      </c>
      <c r="B7" s="32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</row>
    <row r="8" spans="1:11" s="35" customFormat="1" ht="12.75">
      <c r="A8" s="4" t="s">
        <v>62</v>
      </c>
      <c r="B8" s="5">
        <v>710000</v>
      </c>
      <c r="C8" s="33">
        <f aca="true" t="shared" si="0" ref="C8:J8">C9+C10</f>
        <v>0</v>
      </c>
      <c r="D8" s="33">
        <f>D9+D10</f>
        <v>0</v>
      </c>
      <c r="E8" s="33">
        <f>E9+E10</f>
        <v>0</v>
      </c>
      <c r="F8" s="33">
        <f>F9+F10</f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4">
        <f>SUM(C8:J8)</f>
        <v>0</v>
      </c>
    </row>
    <row r="9" spans="1:11" s="35" customFormat="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6"/>
      <c r="K9" s="34">
        <f>SUM(C9:J9)</f>
        <v>0</v>
      </c>
    </row>
    <row r="10" spans="1:11" s="35" customFormat="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6"/>
      <c r="K10" s="34">
        <f>SUM(C10:J10)</f>
        <v>0</v>
      </c>
    </row>
    <row r="11" spans="1:11" ht="12.75">
      <c r="A11" s="9" t="s">
        <v>9</v>
      </c>
      <c r="B11" s="10" t="s">
        <v>10</v>
      </c>
      <c r="C11" s="37">
        <f aca="true" t="shared" si="1" ref="C11:J11">C12+C13</f>
        <v>12503685</v>
      </c>
      <c r="D11" s="37">
        <f>D12+D13</f>
        <v>1503800</v>
      </c>
      <c r="E11" s="37">
        <f>E12+E13</f>
        <v>0</v>
      </c>
      <c r="F11" s="37">
        <f>F12+F13</f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4">
        <f aca="true" t="shared" si="2" ref="K11:K52">SUM(C11:J11)</f>
        <v>14007485</v>
      </c>
    </row>
    <row r="12" spans="1:11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4">
        <f t="shared" si="2"/>
        <v>0</v>
      </c>
    </row>
    <row r="13" spans="1:11" ht="12.75">
      <c r="A13" s="9" t="s">
        <v>12</v>
      </c>
      <c r="B13" s="13" t="s">
        <v>13</v>
      </c>
      <c r="C13" s="12">
        <f aca="true" t="shared" si="3" ref="C13:J13">C14+C17</f>
        <v>12503685</v>
      </c>
      <c r="D13" s="12">
        <f>D14+D17</f>
        <v>1503800</v>
      </c>
      <c r="E13" s="63">
        <f>E14+E17</f>
        <v>0</v>
      </c>
      <c r="F13" s="12">
        <f>F14+F17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34">
        <f t="shared" si="2"/>
        <v>14007485</v>
      </c>
    </row>
    <row r="14" spans="1:11" ht="12.75">
      <c r="A14" s="14" t="s">
        <v>14</v>
      </c>
      <c r="B14" s="15" t="s">
        <v>15</v>
      </c>
      <c r="C14" s="12">
        <f aca="true" t="shared" si="4" ref="C14:J14">C15+C16</f>
        <v>12503685</v>
      </c>
      <c r="D14" s="12">
        <f>D15+D16</f>
        <v>1503800</v>
      </c>
      <c r="E14" s="12">
        <f>E15+E16</f>
        <v>0</v>
      </c>
      <c r="F14" s="12">
        <f>F15+F16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34">
        <f t="shared" si="2"/>
        <v>14007485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4">
        <f t="shared" si="2"/>
        <v>0</v>
      </c>
    </row>
    <row r="16" spans="1:11" ht="12.75">
      <c r="A16" s="16" t="s">
        <v>56</v>
      </c>
      <c r="B16" s="10"/>
      <c r="C16" s="12">
        <f>+'2019'!C16*1.03</f>
        <v>12503685</v>
      </c>
      <c r="D16" s="12">
        <f>+'2019'!D16*1.03</f>
        <v>1503800</v>
      </c>
      <c r="E16" s="12"/>
      <c r="F16" s="12"/>
      <c r="G16" s="12"/>
      <c r="H16" s="12"/>
      <c r="I16" s="12"/>
      <c r="J16" s="12"/>
      <c r="K16" s="34">
        <f t="shared" si="2"/>
        <v>14007485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4">
        <f t="shared" si="2"/>
        <v>0</v>
      </c>
    </row>
    <row r="18" spans="1:11" ht="12.75">
      <c r="A18" s="9" t="s">
        <v>53</v>
      </c>
      <c r="B18" s="17" t="s">
        <v>18</v>
      </c>
      <c r="C18" s="12">
        <f aca="true" t="shared" si="5" ref="C18:J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34">
        <f t="shared" si="2"/>
        <v>0</v>
      </c>
    </row>
    <row r="19" spans="1:11" ht="12.75">
      <c r="A19" s="19" t="s">
        <v>19</v>
      </c>
      <c r="B19" s="17" t="s">
        <v>20</v>
      </c>
      <c r="C19" s="12">
        <f aca="true" t="shared" si="6" ref="C19:J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4">
        <f t="shared" si="2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4">
        <f t="shared" si="2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4">
        <f t="shared" si="2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4">
        <f t="shared" si="2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4">
        <f t="shared" si="2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4">
        <f t="shared" si="2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4">
        <f t="shared" si="2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4">
        <f t="shared" si="2"/>
        <v>0</v>
      </c>
    </row>
    <row r="27" spans="1:11" ht="12.75">
      <c r="A27" s="9" t="s">
        <v>54</v>
      </c>
      <c r="B27" s="62">
        <v>742000</v>
      </c>
      <c r="C27" s="12">
        <f aca="true" t="shared" si="7" ref="C27:J27">C28+C29+C32</f>
        <v>0</v>
      </c>
      <c r="D27" s="12">
        <f>D28+D29+D32</f>
        <v>8264720</v>
      </c>
      <c r="E27" s="12">
        <f>E28+E29+E32</f>
        <v>0</v>
      </c>
      <c r="F27" s="12">
        <f>F28+F29+F32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34">
        <f t="shared" si="2"/>
        <v>8264720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4">
        <f t="shared" si="2"/>
        <v>0</v>
      </c>
    </row>
    <row r="29" spans="1:11" ht="12.75">
      <c r="A29" s="14" t="s">
        <v>26</v>
      </c>
      <c r="B29" s="20" t="s">
        <v>27</v>
      </c>
      <c r="C29" s="26">
        <f aca="true" t="shared" si="8" ref="C29:J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34">
        <f t="shared" si="2"/>
        <v>0</v>
      </c>
    </row>
    <row r="30" spans="1:11" ht="25.5">
      <c r="A30" s="27" t="s">
        <v>64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34">
        <f t="shared" si="2"/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4">
        <f t="shared" si="2"/>
        <v>0</v>
      </c>
    </row>
    <row r="32" spans="1:11" ht="25.5">
      <c r="A32" s="39" t="s">
        <v>30</v>
      </c>
      <c r="B32" s="15" t="s">
        <v>31</v>
      </c>
      <c r="C32" s="41"/>
      <c r="D32" s="12">
        <f>+'2019'!D32*1.03</f>
        <v>8264720</v>
      </c>
      <c r="E32" s="41"/>
      <c r="F32" s="41"/>
      <c r="G32" s="41"/>
      <c r="H32" s="41"/>
      <c r="I32" s="41"/>
      <c r="J32" s="41"/>
      <c r="K32" s="34">
        <f t="shared" si="2"/>
        <v>8264720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4">
        <f t="shared" si="2"/>
        <v>0</v>
      </c>
    </row>
    <row r="34" spans="1:11" ht="14.25" customHeight="1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4">
        <f t="shared" si="2"/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>
        <f>+'2019'!H35*1.03</f>
        <v>214240</v>
      </c>
      <c r="I35" s="12"/>
      <c r="J35" s="12"/>
      <c r="K35" s="34">
        <f t="shared" si="2"/>
        <v>214240</v>
      </c>
    </row>
    <row r="36" spans="1:11" ht="12.75">
      <c r="A36" s="9" t="s">
        <v>68</v>
      </c>
      <c r="B36" s="10" t="s">
        <v>34</v>
      </c>
      <c r="C36" s="72"/>
      <c r="D36" s="12">
        <f>+'2019'!D36*1.03</f>
        <v>0</v>
      </c>
      <c r="E36" s="12"/>
      <c r="F36" s="12"/>
      <c r="G36" s="12"/>
      <c r="H36" s="12"/>
      <c r="I36" s="12"/>
      <c r="J36" s="12"/>
      <c r="K36" s="34">
        <f t="shared" si="2"/>
        <v>0</v>
      </c>
    </row>
    <row r="37" spans="1:11" ht="26.25" customHeight="1">
      <c r="A37" s="28" t="s">
        <v>69</v>
      </c>
      <c r="B37" s="13" t="s">
        <v>35</v>
      </c>
      <c r="C37" s="73"/>
      <c r="D37" s="73"/>
      <c r="E37" s="12"/>
      <c r="F37" s="12"/>
      <c r="G37" s="12"/>
      <c r="H37" s="12"/>
      <c r="I37" s="12"/>
      <c r="J37" s="12"/>
      <c r="K37" s="34">
        <f t="shared" si="2"/>
        <v>0</v>
      </c>
    </row>
    <row r="38" spans="1:11" ht="26.25" customHeight="1">
      <c r="A38" s="28" t="s">
        <v>80</v>
      </c>
      <c r="B38" s="74">
        <v>781000</v>
      </c>
      <c r="C38" s="73"/>
      <c r="D38" s="73"/>
      <c r="E38" s="12"/>
      <c r="F38" s="12"/>
      <c r="G38" s="12"/>
      <c r="H38" s="12"/>
      <c r="I38" s="12"/>
      <c r="J38" s="12"/>
      <c r="K38" s="34">
        <f t="shared" si="2"/>
        <v>0</v>
      </c>
    </row>
    <row r="39" spans="1:11" ht="26.25" customHeight="1">
      <c r="A39" s="28" t="s">
        <v>77</v>
      </c>
      <c r="B39" s="71">
        <v>791000</v>
      </c>
      <c r="C39" s="75">
        <f>C40</f>
        <v>0</v>
      </c>
      <c r="D39" s="76">
        <f aca="true" t="shared" si="9" ref="D39:J39">D40</f>
        <v>0</v>
      </c>
      <c r="E39" s="40">
        <f t="shared" si="9"/>
        <v>0</v>
      </c>
      <c r="F39" s="40">
        <f t="shared" si="9"/>
        <v>65920000</v>
      </c>
      <c r="G39" s="40">
        <f t="shared" si="9"/>
        <v>0</v>
      </c>
      <c r="H39" s="12">
        <f t="shared" si="9"/>
        <v>0</v>
      </c>
      <c r="I39" s="12">
        <f t="shared" si="9"/>
        <v>0</v>
      </c>
      <c r="J39" s="12">
        <f t="shared" si="9"/>
        <v>0</v>
      </c>
      <c r="K39" s="34">
        <f t="shared" si="2"/>
        <v>65920000</v>
      </c>
    </row>
    <row r="40" spans="1:11" ht="26.25" customHeight="1">
      <c r="A40" s="69" t="s">
        <v>78</v>
      </c>
      <c r="B40" s="70">
        <v>791111</v>
      </c>
      <c r="C40" s="73"/>
      <c r="D40" s="12"/>
      <c r="E40" s="12"/>
      <c r="F40" s="12">
        <f>+'2019'!F40*1.03</f>
        <v>65920000</v>
      </c>
      <c r="G40" s="12"/>
      <c r="H40" s="12"/>
      <c r="I40" s="12"/>
      <c r="J40" s="12"/>
      <c r="K40" s="34">
        <f t="shared" si="2"/>
        <v>65920000</v>
      </c>
    </row>
    <row r="41" spans="1:11" ht="12.75">
      <c r="A41" s="46" t="s">
        <v>36</v>
      </c>
      <c r="B41" s="47"/>
      <c r="C41" s="48">
        <f>C8+C11+C18+C27+C34+C35+C36+C37+C38+C39</f>
        <v>12503685</v>
      </c>
      <c r="D41" s="48">
        <f>D8+D11+D18+D27+D34+D35+D36+D37+D38+D39</f>
        <v>9768520</v>
      </c>
      <c r="E41" s="48">
        <f aca="true" t="shared" si="10" ref="E41:K41">E8+E11+E18+E27+E34+E35+E36+E37+E38+E39</f>
        <v>0</v>
      </c>
      <c r="F41" s="48">
        <f t="shared" si="10"/>
        <v>65920000</v>
      </c>
      <c r="G41" s="48">
        <f t="shared" si="10"/>
        <v>0</v>
      </c>
      <c r="H41" s="48">
        <f t="shared" si="10"/>
        <v>214240</v>
      </c>
      <c r="I41" s="48">
        <f t="shared" si="10"/>
        <v>0</v>
      </c>
      <c r="J41" s="48">
        <f t="shared" si="10"/>
        <v>0</v>
      </c>
      <c r="K41" s="48">
        <f t="shared" si="10"/>
        <v>88406445</v>
      </c>
    </row>
    <row r="42" spans="1:11" ht="12.75">
      <c r="A42" s="50" t="s">
        <v>37</v>
      </c>
      <c r="B42" s="51" t="s">
        <v>38</v>
      </c>
      <c r="C42" s="52"/>
      <c r="D42" s="12">
        <f>+'2019'!D42*1.03</f>
        <v>46350</v>
      </c>
      <c r="E42" s="52"/>
      <c r="F42" s="52"/>
      <c r="G42" s="52"/>
      <c r="H42" s="52"/>
      <c r="I42" s="52"/>
      <c r="J42" s="52"/>
      <c r="K42" s="49">
        <f t="shared" si="2"/>
        <v>46350</v>
      </c>
    </row>
    <row r="43" spans="1:11" ht="12.75">
      <c r="A43" s="53" t="s">
        <v>39</v>
      </c>
      <c r="B43" s="54"/>
      <c r="C43" s="52">
        <f aca="true" t="shared" si="11" ref="C43:J43">C44+C47</f>
        <v>0</v>
      </c>
      <c r="D43" s="52">
        <f>D44+D47</f>
        <v>0</v>
      </c>
      <c r="E43" s="52">
        <f>E44+E47</f>
        <v>0</v>
      </c>
      <c r="F43" s="52">
        <f>F44+F47</f>
        <v>0</v>
      </c>
      <c r="G43" s="52">
        <f t="shared" si="11"/>
        <v>0</v>
      </c>
      <c r="H43" s="52">
        <f t="shared" si="11"/>
        <v>0</v>
      </c>
      <c r="I43" s="52">
        <f t="shared" si="11"/>
        <v>0</v>
      </c>
      <c r="J43" s="52">
        <f t="shared" si="11"/>
        <v>0</v>
      </c>
      <c r="K43" s="49">
        <f t="shared" si="2"/>
        <v>0</v>
      </c>
    </row>
    <row r="44" spans="1:11" ht="12.75">
      <c r="A44" s="42" t="s">
        <v>40</v>
      </c>
      <c r="B44" s="13" t="s">
        <v>41</v>
      </c>
      <c r="C44" s="40">
        <f aca="true" t="shared" si="12" ref="C44:J44">C45+C46</f>
        <v>0</v>
      </c>
      <c r="D44" s="40">
        <f>D45+D46</f>
        <v>0</v>
      </c>
      <c r="E44" s="40">
        <f>E45+E46</f>
        <v>0</v>
      </c>
      <c r="F44" s="40">
        <f>F45+F46</f>
        <v>0</v>
      </c>
      <c r="G44" s="40">
        <f t="shared" si="12"/>
        <v>0</v>
      </c>
      <c r="H44" s="40">
        <f t="shared" si="12"/>
        <v>0</v>
      </c>
      <c r="I44" s="40">
        <f t="shared" si="12"/>
        <v>0</v>
      </c>
      <c r="J44" s="40">
        <f t="shared" si="12"/>
        <v>0</v>
      </c>
      <c r="K44" s="34">
        <f t="shared" si="2"/>
        <v>0</v>
      </c>
    </row>
    <row r="45" spans="1:11" ht="12.75">
      <c r="A45" s="43" t="s">
        <v>42</v>
      </c>
      <c r="B45" s="15" t="s">
        <v>43</v>
      </c>
      <c r="C45" s="12"/>
      <c r="D45" s="12"/>
      <c r="E45" s="12"/>
      <c r="F45" s="12"/>
      <c r="G45" s="12"/>
      <c r="H45" s="12"/>
      <c r="I45" s="12"/>
      <c r="J45" s="12"/>
      <c r="K45" s="34">
        <f t="shared" si="2"/>
        <v>0</v>
      </c>
    </row>
    <row r="46" spans="1:11" ht="12.75">
      <c r="A46" s="43" t="s">
        <v>44</v>
      </c>
      <c r="B46" s="15" t="s">
        <v>45</v>
      </c>
      <c r="C46" s="12"/>
      <c r="D46" s="12"/>
      <c r="E46" s="12"/>
      <c r="F46" s="12"/>
      <c r="G46" s="12"/>
      <c r="H46" s="12"/>
      <c r="I46" s="12"/>
      <c r="J46" s="12"/>
      <c r="K46" s="34">
        <f t="shared" si="2"/>
        <v>0</v>
      </c>
    </row>
    <row r="47" spans="1:11" ht="12.75">
      <c r="A47" s="44" t="s">
        <v>46</v>
      </c>
      <c r="B47" s="13" t="s">
        <v>47</v>
      </c>
      <c r="C47" s="41"/>
      <c r="D47" s="41"/>
      <c r="E47" s="41"/>
      <c r="F47" s="41"/>
      <c r="G47" s="41"/>
      <c r="H47" s="41"/>
      <c r="I47" s="41"/>
      <c r="J47" s="41"/>
      <c r="K47" s="34">
        <f t="shared" si="2"/>
        <v>0</v>
      </c>
    </row>
    <row r="48" spans="1:11" ht="12.75">
      <c r="A48" s="55" t="s">
        <v>48</v>
      </c>
      <c r="B48" s="56"/>
      <c r="C48" s="57">
        <f>C41+C42+C43</f>
        <v>12503685</v>
      </c>
      <c r="D48" s="57">
        <f>D41+D42+D43</f>
        <v>9814870</v>
      </c>
      <c r="E48" s="57">
        <f aca="true" t="shared" si="13" ref="E48:J48">E41+E42+E43</f>
        <v>0</v>
      </c>
      <c r="F48" s="57">
        <f t="shared" si="13"/>
        <v>65920000</v>
      </c>
      <c r="G48" s="57">
        <f t="shared" si="13"/>
        <v>0</v>
      </c>
      <c r="H48" s="57">
        <f t="shared" si="13"/>
        <v>214240</v>
      </c>
      <c r="I48" s="57">
        <f t="shared" si="13"/>
        <v>0</v>
      </c>
      <c r="J48" s="57">
        <f t="shared" si="13"/>
        <v>0</v>
      </c>
      <c r="K48" s="58">
        <f t="shared" si="2"/>
        <v>88452795</v>
      </c>
    </row>
    <row r="49" spans="1:11" ht="12.75">
      <c r="A49" s="50" t="s">
        <v>49</v>
      </c>
      <c r="B49" s="54"/>
      <c r="C49" s="52">
        <f aca="true" t="shared" si="14" ref="C49:J49">C50+C51</f>
        <v>0</v>
      </c>
      <c r="D49" s="52">
        <f>D50+D51</f>
        <v>0</v>
      </c>
      <c r="E49" s="52">
        <f>E50+E51</f>
        <v>0</v>
      </c>
      <c r="F49" s="52">
        <f>F50+F51</f>
        <v>0</v>
      </c>
      <c r="G49" s="52">
        <f t="shared" si="14"/>
        <v>0</v>
      </c>
      <c r="H49" s="52">
        <f t="shared" si="14"/>
        <v>0</v>
      </c>
      <c r="I49" s="52">
        <f t="shared" si="14"/>
        <v>0</v>
      </c>
      <c r="J49" s="52">
        <f t="shared" si="14"/>
        <v>0</v>
      </c>
      <c r="K49" s="49">
        <f t="shared" si="2"/>
        <v>0</v>
      </c>
    </row>
    <row r="50" spans="1:11" ht="12.75">
      <c r="A50" s="43" t="s">
        <v>50</v>
      </c>
      <c r="B50" s="45">
        <v>311700</v>
      </c>
      <c r="C50" s="12"/>
      <c r="D50" s="12"/>
      <c r="E50" s="12"/>
      <c r="F50" s="12"/>
      <c r="G50" s="12"/>
      <c r="H50" s="12"/>
      <c r="I50" s="12"/>
      <c r="J50" s="12"/>
      <c r="K50" s="34">
        <f t="shared" si="2"/>
        <v>0</v>
      </c>
    </row>
    <row r="51" spans="1:11" ht="25.5">
      <c r="A51" s="42" t="s">
        <v>51</v>
      </c>
      <c r="B51" s="45">
        <v>321311</v>
      </c>
      <c r="C51" s="12"/>
      <c r="D51" s="12"/>
      <c r="E51" s="12"/>
      <c r="F51" s="12"/>
      <c r="G51" s="12"/>
      <c r="H51" s="12"/>
      <c r="I51" s="12"/>
      <c r="J51" s="12"/>
      <c r="K51" s="34">
        <f t="shared" si="2"/>
        <v>0</v>
      </c>
    </row>
    <row r="52" spans="1:11" ht="12.75">
      <c r="A52" s="55" t="s">
        <v>52</v>
      </c>
      <c r="B52" s="59"/>
      <c r="C52" s="57">
        <f aca="true" t="shared" si="15" ref="C52:J52">C48+C49</f>
        <v>12503685</v>
      </c>
      <c r="D52" s="57">
        <f t="shared" si="15"/>
        <v>9814870</v>
      </c>
      <c r="E52" s="57">
        <f t="shared" si="15"/>
        <v>0</v>
      </c>
      <c r="F52" s="57">
        <f t="shared" si="15"/>
        <v>65920000</v>
      </c>
      <c r="G52" s="57">
        <f t="shared" si="15"/>
        <v>0</v>
      </c>
      <c r="H52" s="57">
        <f t="shared" si="15"/>
        <v>214240</v>
      </c>
      <c r="I52" s="57">
        <f t="shared" si="15"/>
        <v>0</v>
      </c>
      <c r="J52" s="57">
        <f t="shared" si="15"/>
        <v>0</v>
      </c>
      <c r="K52" s="58">
        <f t="shared" si="2"/>
        <v>88452795</v>
      </c>
    </row>
    <row r="53" ht="354" customHeight="1"/>
    <row r="54" spans="1:11" ht="97.5" customHeight="1">
      <c r="A54" s="66" t="s">
        <v>83</v>
      </c>
      <c r="E54" s="2"/>
      <c r="G54" s="2"/>
      <c r="H54" t="s">
        <v>70</v>
      </c>
      <c r="I54" s="60"/>
      <c r="J54" s="60" t="s">
        <v>71</v>
      </c>
      <c r="K54" s="2"/>
    </row>
    <row r="55" spans="5:9" ht="12.75">
      <c r="E55" s="2"/>
      <c r="G55" s="61"/>
      <c r="H55" s="61"/>
      <c r="I55" s="61"/>
    </row>
  </sheetData>
  <sheetProtection/>
  <mergeCells count="11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2362204724409449" right="0.2362204724409449" top="0.5905511811023623" bottom="0.3937007874015748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1">
      <selection activeCell="C16" sqref="C16"/>
    </sheetView>
  </sheetViews>
  <sheetFormatPr defaultColWidth="9.140625" defaultRowHeight="12.75"/>
  <cols>
    <col min="1" max="1" width="48.00390625" style="2" customWidth="1"/>
    <col min="2" max="2" width="15.28125" style="2" customWidth="1"/>
    <col min="3" max="3" width="15.7109375" style="2" customWidth="1"/>
    <col min="4" max="4" width="15.140625" style="2" customWidth="1"/>
    <col min="5" max="5" width="15.7109375" style="2" hidden="1" customWidth="1"/>
    <col min="6" max="6" width="17.421875" style="2" customWidth="1"/>
    <col min="7" max="7" width="15.28125" style="2" customWidth="1"/>
    <col min="8" max="10" width="15.421875" style="2" customWidth="1"/>
    <col min="11" max="11" width="15.7109375" style="2" customWidth="1"/>
    <col min="12" max="16384" width="9.140625" style="2" customWidth="1"/>
  </cols>
  <sheetData>
    <row r="1" spans="1:11" ht="18.75" customHeight="1">
      <c r="A1" s="65" t="s">
        <v>84</v>
      </c>
      <c r="B1" s="65"/>
      <c r="C1" s="65"/>
      <c r="D1" s="65"/>
      <c r="E1" s="65"/>
      <c r="F1" s="65"/>
      <c r="G1" s="65"/>
      <c r="H1" s="1"/>
      <c r="I1" s="1"/>
      <c r="J1" s="1"/>
      <c r="K1" s="29"/>
    </row>
    <row r="2" ht="12.75" customHeight="1"/>
    <row r="3" spans="1:10" ht="23.25" customHeight="1">
      <c r="A3" s="31" t="s">
        <v>5</v>
      </c>
      <c r="B3" s="64" t="s">
        <v>81</v>
      </c>
      <c r="C3" s="64"/>
      <c r="D3" s="64"/>
      <c r="E3" s="64"/>
      <c r="F3" s="64"/>
      <c r="G3" s="64"/>
      <c r="H3" s="3"/>
      <c r="I3" s="3"/>
      <c r="J3" s="3"/>
    </row>
    <row r="4" spans="1:10" ht="22.5" customHeight="1" thickBot="1">
      <c r="A4" s="30"/>
      <c r="B4" s="30"/>
      <c r="C4" s="67"/>
      <c r="D4" s="3"/>
      <c r="E4" s="31"/>
      <c r="F4" s="31"/>
      <c r="G4" s="3"/>
      <c r="H4" s="3"/>
      <c r="I4" s="3"/>
      <c r="J4" s="3"/>
    </row>
    <row r="5" spans="1:11" ht="12.75" customHeight="1" thickBot="1">
      <c r="A5" s="81" t="s">
        <v>1</v>
      </c>
      <c r="B5" s="79" t="s">
        <v>0</v>
      </c>
      <c r="C5" s="77" t="s">
        <v>76</v>
      </c>
      <c r="D5" s="83" t="s">
        <v>79</v>
      </c>
      <c r="E5" s="77" t="s">
        <v>74</v>
      </c>
      <c r="F5" s="77" t="s">
        <v>72</v>
      </c>
      <c r="G5" s="87" t="s">
        <v>73</v>
      </c>
      <c r="H5" s="87" t="s">
        <v>75</v>
      </c>
      <c r="I5" s="77" t="s">
        <v>7</v>
      </c>
      <c r="J5" s="77" t="s">
        <v>8</v>
      </c>
      <c r="K5" s="85" t="s">
        <v>2</v>
      </c>
    </row>
    <row r="6" spans="1:11" ht="75" customHeight="1" thickBot="1">
      <c r="A6" s="82"/>
      <c r="B6" s="80"/>
      <c r="C6" s="78"/>
      <c r="D6" s="84"/>
      <c r="E6" s="78"/>
      <c r="F6" s="78"/>
      <c r="G6" s="88"/>
      <c r="H6" s="88"/>
      <c r="I6" s="78"/>
      <c r="J6" s="78"/>
      <c r="K6" s="86"/>
    </row>
    <row r="7" spans="1:11" ht="12.75">
      <c r="A7" s="32">
        <v>1</v>
      </c>
      <c r="B7" s="32">
        <v>2</v>
      </c>
      <c r="C7" s="68">
        <v>3</v>
      </c>
      <c r="D7" s="68">
        <v>4</v>
      </c>
      <c r="E7" s="68">
        <v>5</v>
      </c>
      <c r="F7" s="68">
        <v>6</v>
      </c>
      <c r="G7" s="68">
        <v>7</v>
      </c>
      <c r="H7" s="68">
        <v>8</v>
      </c>
      <c r="I7" s="68">
        <v>9</v>
      </c>
      <c r="J7" s="68">
        <v>10</v>
      </c>
      <c r="K7" s="68">
        <v>11</v>
      </c>
    </row>
    <row r="8" spans="1:11" s="35" customFormat="1" ht="12.75">
      <c r="A8" s="4" t="s">
        <v>62</v>
      </c>
      <c r="B8" s="5">
        <v>710000</v>
      </c>
      <c r="C8" s="33">
        <f aca="true" t="shared" si="0" ref="C8:J8">C9+C10</f>
        <v>0</v>
      </c>
      <c r="D8" s="33">
        <f>D9+D10</f>
        <v>0</v>
      </c>
      <c r="E8" s="33">
        <f>E9+E10</f>
        <v>0</v>
      </c>
      <c r="F8" s="33">
        <f>F9+F10</f>
        <v>0</v>
      </c>
      <c r="G8" s="33">
        <f t="shared" si="0"/>
        <v>0</v>
      </c>
      <c r="H8" s="33">
        <f t="shared" si="0"/>
        <v>0</v>
      </c>
      <c r="I8" s="33">
        <f t="shared" si="0"/>
        <v>0</v>
      </c>
      <c r="J8" s="33">
        <f t="shared" si="0"/>
        <v>0</v>
      </c>
      <c r="K8" s="34">
        <f>SUM(C8:J8)</f>
        <v>0</v>
      </c>
    </row>
    <row r="9" spans="1:11" s="35" customFormat="1" ht="12.75">
      <c r="A9" s="6" t="s">
        <v>3</v>
      </c>
      <c r="B9" s="7">
        <v>7111180</v>
      </c>
      <c r="C9" s="36"/>
      <c r="D9" s="36"/>
      <c r="E9" s="36"/>
      <c r="F9" s="36"/>
      <c r="G9" s="36"/>
      <c r="H9" s="36"/>
      <c r="I9" s="36"/>
      <c r="J9" s="36"/>
      <c r="K9" s="34">
        <f>SUM(C9:J9)</f>
        <v>0</v>
      </c>
    </row>
    <row r="10" spans="1:11" s="35" customFormat="1" ht="12.75">
      <c r="A10" s="6" t="s">
        <v>4</v>
      </c>
      <c r="B10" s="7"/>
      <c r="C10" s="36"/>
      <c r="D10" s="36"/>
      <c r="E10" s="36"/>
      <c r="F10" s="36"/>
      <c r="G10" s="36"/>
      <c r="H10" s="36"/>
      <c r="I10" s="36"/>
      <c r="J10" s="36"/>
      <c r="K10" s="34">
        <f>SUM(C10:J10)</f>
        <v>0</v>
      </c>
    </row>
    <row r="11" spans="1:11" ht="12.75">
      <c r="A11" s="9" t="s">
        <v>9</v>
      </c>
      <c r="B11" s="10" t="s">
        <v>10</v>
      </c>
      <c r="C11" s="37">
        <f aca="true" t="shared" si="1" ref="C11:J11">C12+C13</f>
        <v>12878795.55</v>
      </c>
      <c r="D11" s="37">
        <f>D12+D13</f>
        <v>1548914</v>
      </c>
      <c r="E11" s="37">
        <f>E12+E13</f>
        <v>0</v>
      </c>
      <c r="F11" s="37">
        <f>F12+F13</f>
        <v>0</v>
      </c>
      <c r="G11" s="37">
        <f t="shared" si="1"/>
        <v>0</v>
      </c>
      <c r="H11" s="37">
        <f t="shared" si="1"/>
        <v>0</v>
      </c>
      <c r="I11" s="37">
        <f t="shared" si="1"/>
        <v>0</v>
      </c>
      <c r="J11" s="37">
        <f t="shared" si="1"/>
        <v>0</v>
      </c>
      <c r="K11" s="34">
        <f aca="true" t="shared" si="2" ref="K11:K52">SUM(C11:J11)</f>
        <v>14427709.55</v>
      </c>
    </row>
    <row r="12" spans="1:11" ht="16.5" customHeight="1">
      <c r="A12" s="9" t="s">
        <v>6</v>
      </c>
      <c r="B12" s="11" t="s">
        <v>11</v>
      </c>
      <c r="C12" s="12"/>
      <c r="D12" s="12"/>
      <c r="E12" s="12"/>
      <c r="F12" s="12"/>
      <c r="G12" s="12"/>
      <c r="H12" s="12"/>
      <c r="I12" s="12"/>
      <c r="J12" s="12"/>
      <c r="K12" s="34">
        <f t="shared" si="2"/>
        <v>0</v>
      </c>
    </row>
    <row r="13" spans="1:11" ht="12.75">
      <c r="A13" s="9" t="s">
        <v>12</v>
      </c>
      <c r="B13" s="13" t="s">
        <v>13</v>
      </c>
      <c r="C13" s="12">
        <f aca="true" t="shared" si="3" ref="C13:J13">C14+C17</f>
        <v>12878795.55</v>
      </c>
      <c r="D13" s="12">
        <f>D14+D17</f>
        <v>1548914</v>
      </c>
      <c r="E13" s="63">
        <f>E14+E17</f>
        <v>0</v>
      </c>
      <c r="F13" s="12">
        <f>F14+F17</f>
        <v>0</v>
      </c>
      <c r="G13" s="12">
        <f t="shared" si="3"/>
        <v>0</v>
      </c>
      <c r="H13" s="12">
        <f t="shared" si="3"/>
        <v>0</v>
      </c>
      <c r="I13" s="12">
        <f t="shared" si="3"/>
        <v>0</v>
      </c>
      <c r="J13" s="12">
        <f t="shared" si="3"/>
        <v>0</v>
      </c>
      <c r="K13" s="34">
        <f t="shared" si="2"/>
        <v>14427709.55</v>
      </c>
    </row>
    <row r="14" spans="1:11" ht="12.75">
      <c r="A14" s="14" t="s">
        <v>14</v>
      </c>
      <c r="B14" s="15" t="s">
        <v>15</v>
      </c>
      <c r="C14" s="12">
        <f aca="true" t="shared" si="4" ref="C14:J14">C15+C16</f>
        <v>12878795.55</v>
      </c>
      <c r="D14" s="12">
        <f>D15+D16</f>
        <v>1548914</v>
      </c>
      <c r="E14" s="12">
        <f>E15+E16</f>
        <v>0</v>
      </c>
      <c r="F14" s="12">
        <f>F15+F16</f>
        <v>0</v>
      </c>
      <c r="G14" s="12">
        <f t="shared" si="4"/>
        <v>0</v>
      </c>
      <c r="H14" s="12">
        <f t="shared" si="4"/>
        <v>0</v>
      </c>
      <c r="I14" s="12">
        <f t="shared" si="4"/>
        <v>0</v>
      </c>
      <c r="J14" s="12">
        <f t="shared" si="4"/>
        <v>0</v>
      </c>
      <c r="K14" s="34">
        <f t="shared" si="2"/>
        <v>14427709.55</v>
      </c>
    </row>
    <row r="15" spans="1:11" ht="12.75">
      <c r="A15" s="16" t="s">
        <v>55</v>
      </c>
      <c r="B15" s="10"/>
      <c r="C15" s="12"/>
      <c r="D15" s="12"/>
      <c r="E15" s="12"/>
      <c r="F15" s="12"/>
      <c r="G15" s="12"/>
      <c r="H15" s="12"/>
      <c r="I15" s="12"/>
      <c r="J15" s="12"/>
      <c r="K15" s="34">
        <f t="shared" si="2"/>
        <v>0</v>
      </c>
    </row>
    <row r="16" spans="1:11" ht="12.75">
      <c r="A16" s="16" t="s">
        <v>56</v>
      </c>
      <c r="B16" s="10"/>
      <c r="C16" s="12">
        <f>+'2020'!C16*1.03</f>
        <v>12878795.55</v>
      </c>
      <c r="D16" s="12">
        <f>+'2020'!D16*1.03</f>
        <v>1548914</v>
      </c>
      <c r="E16" s="12"/>
      <c r="F16" s="12"/>
      <c r="G16" s="12"/>
      <c r="H16" s="12"/>
      <c r="I16" s="12"/>
      <c r="J16" s="12"/>
      <c r="K16" s="34">
        <f t="shared" si="2"/>
        <v>14427709.55</v>
      </c>
    </row>
    <row r="17" spans="1:11" ht="12.75">
      <c r="A17" s="16" t="s">
        <v>16</v>
      </c>
      <c r="B17" s="15" t="s">
        <v>17</v>
      </c>
      <c r="C17" s="12"/>
      <c r="D17" s="12"/>
      <c r="E17" s="12"/>
      <c r="F17" s="12"/>
      <c r="G17" s="12"/>
      <c r="H17" s="12"/>
      <c r="I17" s="12"/>
      <c r="J17" s="12"/>
      <c r="K17" s="34">
        <f t="shared" si="2"/>
        <v>0</v>
      </c>
    </row>
    <row r="18" spans="1:11" ht="12.75">
      <c r="A18" s="9" t="s">
        <v>53</v>
      </c>
      <c r="B18" s="17" t="s">
        <v>18</v>
      </c>
      <c r="C18" s="12">
        <f aca="true" t="shared" si="5" ref="C18:J18">C19+C25</f>
        <v>0</v>
      </c>
      <c r="D18" s="12">
        <f>D19+D25</f>
        <v>0</v>
      </c>
      <c r="E18" s="12">
        <f>E19+E25</f>
        <v>0</v>
      </c>
      <c r="F18" s="12">
        <f>F19+F25</f>
        <v>0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0</v>
      </c>
      <c r="K18" s="34">
        <f t="shared" si="2"/>
        <v>0</v>
      </c>
    </row>
    <row r="19" spans="1:11" ht="12.75">
      <c r="A19" s="19" t="s">
        <v>19</v>
      </c>
      <c r="B19" s="17" t="s">
        <v>20</v>
      </c>
      <c r="C19" s="12">
        <f aca="true" t="shared" si="6" ref="C19:J19">C20+C21+C22+C23+C24</f>
        <v>0</v>
      </c>
      <c r="D19" s="12">
        <f>D20+D21+D22+D23+D24</f>
        <v>0</v>
      </c>
      <c r="E19" s="12">
        <f>E20+E21+E22+E23+E24</f>
        <v>0</v>
      </c>
      <c r="F19" s="12">
        <f>F20+F21+F22+F23+F24</f>
        <v>0</v>
      </c>
      <c r="G19" s="12">
        <f t="shared" si="6"/>
        <v>0</v>
      </c>
      <c r="H19" s="12">
        <f t="shared" si="6"/>
        <v>0</v>
      </c>
      <c r="I19" s="12">
        <f t="shared" si="6"/>
        <v>0</v>
      </c>
      <c r="J19" s="12">
        <f t="shared" si="6"/>
        <v>0</v>
      </c>
      <c r="K19" s="34">
        <f t="shared" si="2"/>
        <v>0</v>
      </c>
    </row>
    <row r="20" spans="1:11" ht="12.75">
      <c r="A20" s="14" t="s">
        <v>57</v>
      </c>
      <c r="B20" s="20">
        <v>741510</v>
      </c>
      <c r="C20" s="12"/>
      <c r="D20" s="12"/>
      <c r="E20" s="12"/>
      <c r="F20" s="12"/>
      <c r="G20" s="12"/>
      <c r="H20" s="12"/>
      <c r="I20" s="12"/>
      <c r="J20" s="12"/>
      <c r="K20" s="34">
        <f t="shared" si="2"/>
        <v>0</v>
      </c>
    </row>
    <row r="21" spans="1:11" ht="25.5">
      <c r="A21" s="14" t="s">
        <v>58</v>
      </c>
      <c r="B21" s="20">
        <v>741520</v>
      </c>
      <c r="C21" s="12"/>
      <c r="D21" s="12"/>
      <c r="E21" s="12"/>
      <c r="F21" s="12"/>
      <c r="G21" s="12"/>
      <c r="H21" s="12"/>
      <c r="I21" s="12"/>
      <c r="J21" s="12"/>
      <c r="K21" s="34">
        <f t="shared" si="2"/>
        <v>0</v>
      </c>
    </row>
    <row r="22" spans="1:11" ht="12.75">
      <c r="A22" s="14" t="s">
        <v>59</v>
      </c>
      <c r="B22" s="20" t="s">
        <v>21</v>
      </c>
      <c r="C22" s="12"/>
      <c r="D22" s="12"/>
      <c r="E22" s="12"/>
      <c r="F22" s="12"/>
      <c r="G22" s="12"/>
      <c r="H22" s="12"/>
      <c r="I22" s="12"/>
      <c r="J22" s="12"/>
      <c r="K22" s="34">
        <f t="shared" si="2"/>
        <v>0</v>
      </c>
    </row>
    <row r="23" spans="1:11" ht="25.5">
      <c r="A23" s="21" t="s">
        <v>60</v>
      </c>
      <c r="B23" s="22" t="s">
        <v>22</v>
      </c>
      <c r="C23" s="12"/>
      <c r="D23" s="12"/>
      <c r="E23" s="12"/>
      <c r="F23" s="12"/>
      <c r="G23" s="12"/>
      <c r="H23" s="12"/>
      <c r="I23" s="12"/>
      <c r="J23" s="12"/>
      <c r="K23" s="34">
        <f t="shared" si="2"/>
        <v>0</v>
      </c>
    </row>
    <row r="24" spans="1:11" ht="12.75">
      <c r="A24" s="16" t="s">
        <v>61</v>
      </c>
      <c r="B24" s="22">
        <v>741540</v>
      </c>
      <c r="C24" s="12"/>
      <c r="D24" s="12"/>
      <c r="E24" s="12"/>
      <c r="F24" s="12"/>
      <c r="G24" s="12"/>
      <c r="H24" s="12"/>
      <c r="I24" s="12"/>
      <c r="J24" s="12"/>
      <c r="K24" s="34">
        <f t="shared" si="2"/>
        <v>0</v>
      </c>
    </row>
    <row r="25" spans="1:11" ht="12.75">
      <c r="A25" s="18" t="s">
        <v>23</v>
      </c>
      <c r="B25" s="23" t="s">
        <v>63</v>
      </c>
      <c r="C25" s="12"/>
      <c r="D25" s="12"/>
      <c r="E25" s="12"/>
      <c r="F25" s="12"/>
      <c r="G25" s="12"/>
      <c r="H25" s="12"/>
      <c r="I25" s="12"/>
      <c r="J25" s="12"/>
      <c r="K25" s="34">
        <f t="shared" si="2"/>
        <v>0</v>
      </c>
    </row>
    <row r="26" spans="1:11" ht="12.75">
      <c r="A26" s="8"/>
      <c r="B26" s="24"/>
      <c r="C26" s="12"/>
      <c r="D26" s="12"/>
      <c r="E26" s="12"/>
      <c r="F26" s="12"/>
      <c r="G26" s="12"/>
      <c r="H26" s="12"/>
      <c r="I26" s="12"/>
      <c r="J26" s="12"/>
      <c r="K26" s="34">
        <f t="shared" si="2"/>
        <v>0</v>
      </c>
    </row>
    <row r="27" spans="1:11" ht="12.75">
      <c r="A27" s="9" t="s">
        <v>54</v>
      </c>
      <c r="B27" s="62">
        <v>742000</v>
      </c>
      <c r="C27" s="12">
        <f aca="true" t="shared" si="7" ref="C27:J27">C28+C29+C32</f>
        <v>0</v>
      </c>
      <c r="D27" s="12">
        <f>D28+D29+D32</f>
        <v>8512661.6</v>
      </c>
      <c r="E27" s="12">
        <f>E28+E29+E32</f>
        <v>0</v>
      </c>
      <c r="F27" s="12">
        <f>F28+F29+F32</f>
        <v>0</v>
      </c>
      <c r="G27" s="12">
        <f t="shared" si="7"/>
        <v>0</v>
      </c>
      <c r="H27" s="12">
        <f t="shared" si="7"/>
        <v>0</v>
      </c>
      <c r="I27" s="12">
        <f t="shared" si="7"/>
        <v>0</v>
      </c>
      <c r="J27" s="12">
        <f t="shared" si="7"/>
        <v>0</v>
      </c>
      <c r="K27" s="34">
        <f t="shared" si="2"/>
        <v>8512661.6</v>
      </c>
    </row>
    <row r="28" spans="1:11" ht="25.5">
      <c r="A28" s="14" t="s">
        <v>24</v>
      </c>
      <c r="B28" s="20" t="s">
        <v>25</v>
      </c>
      <c r="C28" s="25"/>
      <c r="D28" s="25"/>
      <c r="E28" s="25"/>
      <c r="F28" s="25"/>
      <c r="G28" s="25"/>
      <c r="H28" s="25"/>
      <c r="I28" s="25"/>
      <c r="J28" s="25"/>
      <c r="K28" s="34">
        <f t="shared" si="2"/>
        <v>0</v>
      </c>
    </row>
    <row r="29" spans="1:11" ht="12.75">
      <c r="A29" s="14" t="s">
        <v>26</v>
      </c>
      <c r="B29" s="20" t="s">
        <v>27</v>
      </c>
      <c r="C29" s="26">
        <f aca="true" t="shared" si="8" ref="C29:J29">C30+C31</f>
        <v>0</v>
      </c>
      <c r="D29" s="26">
        <f>D30+D31</f>
        <v>0</v>
      </c>
      <c r="E29" s="26">
        <f>E30+E31</f>
        <v>0</v>
      </c>
      <c r="F29" s="26">
        <f>F30+F31</f>
        <v>0</v>
      </c>
      <c r="G29" s="26">
        <f t="shared" si="8"/>
        <v>0</v>
      </c>
      <c r="H29" s="26">
        <f t="shared" si="8"/>
        <v>0</v>
      </c>
      <c r="I29" s="26">
        <f t="shared" si="8"/>
        <v>0</v>
      </c>
      <c r="J29" s="26">
        <f t="shared" si="8"/>
        <v>0</v>
      </c>
      <c r="K29" s="34">
        <f t="shared" si="2"/>
        <v>0</v>
      </c>
    </row>
    <row r="30" spans="1:11" ht="25.5">
      <c r="A30" s="27" t="s">
        <v>64</v>
      </c>
      <c r="B30" s="38" t="s">
        <v>28</v>
      </c>
      <c r="C30" s="12"/>
      <c r="D30" s="12"/>
      <c r="E30" s="12"/>
      <c r="F30" s="12"/>
      <c r="G30" s="12"/>
      <c r="H30" s="12"/>
      <c r="I30" s="12"/>
      <c r="J30" s="12"/>
      <c r="K30" s="34">
        <f t="shared" si="2"/>
        <v>0</v>
      </c>
    </row>
    <row r="31" spans="1:11" ht="12.75">
      <c r="A31" s="14" t="s">
        <v>65</v>
      </c>
      <c r="B31" s="20" t="s">
        <v>29</v>
      </c>
      <c r="C31" s="12"/>
      <c r="D31" s="12"/>
      <c r="E31" s="12"/>
      <c r="F31" s="12"/>
      <c r="G31" s="12"/>
      <c r="H31" s="12"/>
      <c r="I31" s="12"/>
      <c r="J31" s="12"/>
      <c r="K31" s="34">
        <f t="shared" si="2"/>
        <v>0</v>
      </c>
    </row>
    <row r="32" spans="1:11" ht="25.5">
      <c r="A32" s="39" t="s">
        <v>30</v>
      </c>
      <c r="B32" s="15" t="s">
        <v>31</v>
      </c>
      <c r="C32" s="41"/>
      <c r="D32" s="12">
        <f>+'2020'!D32*1.03</f>
        <v>8512661.6</v>
      </c>
      <c r="E32" s="41"/>
      <c r="F32" s="41"/>
      <c r="G32" s="41"/>
      <c r="H32" s="41"/>
      <c r="I32" s="41"/>
      <c r="J32" s="41"/>
      <c r="K32" s="34">
        <f t="shared" si="2"/>
        <v>8512661.6</v>
      </c>
    </row>
    <row r="33" spans="1:11" ht="12.75">
      <c r="A33" s="8"/>
      <c r="B33" s="15"/>
      <c r="C33" s="12"/>
      <c r="D33" s="12"/>
      <c r="E33" s="12"/>
      <c r="F33" s="12"/>
      <c r="G33" s="12"/>
      <c r="H33" s="12"/>
      <c r="I33" s="12"/>
      <c r="J33" s="12"/>
      <c r="K33" s="34">
        <f t="shared" si="2"/>
        <v>0</v>
      </c>
    </row>
    <row r="34" spans="1:11" ht="14.25" customHeight="1">
      <c r="A34" s="28" t="s">
        <v>66</v>
      </c>
      <c r="B34" s="10" t="s">
        <v>32</v>
      </c>
      <c r="C34" s="12"/>
      <c r="D34" s="12"/>
      <c r="E34" s="12"/>
      <c r="F34" s="12"/>
      <c r="G34" s="12"/>
      <c r="H34" s="12"/>
      <c r="I34" s="12"/>
      <c r="J34" s="12"/>
      <c r="K34" s="34">
        <f t="shared" si="2"/>
        <v>0</v>
      </c>
    </row>
    <row r="35" spans="1:11" ht="25.5">
      <c r="A35" s="28" t="s">
        <v>67</v>
      </c>
      <c r="B35" s="10" t="s">
        <v>33</v>
      </c>
      <c r="C35" s="12"/>
      <c r="D35" s="12"/>
      <c r="E35" s="12"/>
      <c r="F35" s="12"/>
      <c r="G35" s="12"/>
      <c r="H35" s="12">
        <f>+'2020'!H35*1.03</f>
        <v>220667.2</v>
      </c>
      <c r="I35" s="12"/>
      <c r="J35" s="12"/>
      <c r="K35" s="34">
        <f t="shared" si="2"/>
        <v>220667.2</v>
      </c>
    </row>
    <row r="36" spans="1:11" ht="12.75">
      <c r="A36" s="9" t="s">
        <v>68</v>
      </c>
      <c r="B36" s="10" t="s">
        <v>34</v>
      </c>
      <c r="C36" s="72"/>
      <c r="D36" s="12">
        <f>+'2020'!D36*1.03</f>
        <v>0</v>
      </c>
      <c r="E36" s="12"/>
      <c r="F36" s="12"/>
      <c r="G36" s="12"/>
      <c r="H36" s="12"/>
      <c r="I36" s="12"/>
      <c r="J36" s="12"/>
      <c r="K36" s="34">
        <f t="shared" si="2"/>
        <v>0</v>
      </c>
    </row>
    <row r="37" spans="1:11" ht="26.25" customHeight="1">
      <c r="A37" s="28" t="s">
        <v>69</v>
      </c>
      <c r="B37" s="13" t="s">
        <v>35</v>
      </c>
      <c r="C37" s="73"/>
      <c r="D37" s="73"/>
      <c r="E37" s="12"/>
      <c r="F37" s="12"/>
      <c r="G37" s="12"/>
      <c r="H37" s="12"/>
      <c r="I37" s="12"/>
      <c r="J37" s="12"/>
      <c r="K37" s="34">
        <f t="shared" si="2"/>
        <v>0</v>
      </c>
    </row>
    <row r="38" spans="1:11" ht="26.25" customHeight="1">
      <c r="A38" s="28" t="s">
        <v>80</v>
      </c>
      <c r="B38" s="74">
        <v>781000</v>
      </c>
      <c r="C38" s="73"/>
      <c r="D38" s="73"/>
      <c r="E38" s="12"/>
      <c r="F38" s="12"/>
      <c r="G38" s="12"/>
      <c r="H38" s="12"/>
      <c r="I38" s="12"/>
      <c r="J38" s="12"/>
      <c r="K38" s="34">
        <f t="shared" si="2"/>
        <v>0</v>
      </c>
    </row>
    <row r="39" spans="1:11" ht="26.25" customHeight="1">
      <c r="A39" s="28" t="s">
        <v>77</v>
      </c>
      <c r="B39" s="71">
        <v>791000</v>
      </c>
      <c r="C39" s="75">
        <f>C40</f>
        <v>0</v>
      </c>
      <c r="D39" s="76">
        <f aca="true" t="shared" si="9" ref="D39:J39">D40</f>
        <v>0</v>
      </c>
      <c r="E39" s="40">
        <f t="shared" si="9"/>
        <v>0</v>
      </c>
      <c r="F39" s="40">
        <f t="shared" si="9"/>
        <v>67897600</v>
      </c>
      <c r="G39" s="40">
        <f t="shared" si="9"/>
        <v>0</v>
      </c>
      <c r="H39" s="12">
        <f t="shared" si="9"/>
        <v>0</v>
      </c>
      <c r="I39" s="12">
        <f t="shared" si="9"/>
        <v>0</v>
      </c>
      <c r="J39" s="12">
        <f t="shared" si="9"/>
        <v>0</v>
      </c>
      <c r="K39" s="34">
        <f t="shared" si="2"/>
        <v>67897600</v>
      </c>
    </row>
    <row r="40" spans="1:11" ht="26.25" customHeight="1">
      <c r="A40" s="69" t="s">
        <v>78</v>
      </c>
      <c r="B40" s="70">
        <v>791111</v>
      </c>
      <c r="C40" s="73"/>
      <c r="D40" s="12"/>
      <c r="E40" s="12"/>
      <c r="F40" s="12">
        <f>+'2020'!F40*1.03</f>
        <v>67897600</v>
      </c>
      <c r="G40" s="12"/>
      <c r="H40" s="12"/>
      <c r="I40" s="12"/>
      <c r="J40" s="12"/>
      <c r="K40" s="34">
        <f t="shared" si="2"/>
        <v>67897600</v>
      </c>
    </row>
    <row r="41" spans="1:11" ht="12.75">
      <c r="A41" s="46" t="s">
        <v>36</v>
      </c>
      <c r="B41" s="47"/>
      <c r="C41" s="48">
        <f>C8+C11+C18+C27+C34+C35+C36+C37+C38+C39</f>
        <v>12878795.55</v>
      </c>
      <c r="D41" s="48">
        <f>D8+D11+D18+D27+D34+D35+D36+D37+D38+D39</f>
        <v>10061575.6</v>
      </c>
      <c r="E41" s="48">
        <f aca="true" t="shared" si="10" ref="E41:K41">E8+E11+E18+E27+E34+E35+E36+E37+E38+E39</f>
        <v>0</v>
      </c>
      <c r="F41" s="48">
        <f t="shared" si="10"/>
        <v>67897600</v>
      </c>
      <c r="G41" s="48">
        <f t="shared" si="10"/>
        <v>0</v>
      </c>
      <c r="H41" s="48">
        <f t="shared" si="10"/>
        <v>220667.2</v>
      </c>
      <c r="I41" s="48">
        <f t="shared" si="10"/>
        <v>0</v>
      </c>
      <c r="J41" s="48">
        <f t="shared" si="10"/>
        <v>0</v>
      </c>
      <c r="K41" s="48">
        <f t="shared" si="10"/>
        <v>91058638.35</v>
      </c>
    </row>
    <row r="42" spans="1:11" ht="12.75">
      <c r="A42" s="50" t="s">
        <v>37</v>
      </c>
      <c r="B42" s="51" t="s">
        <v>38</v>
      </c>
      <c r="C42" s="52"/>
      <c r="D42" s="12">
        <f>+'2020'!D42*1.03</f>
        <v>47740.5</v>
      </c>
      <c r="E42" s="52"/>
      <c r="F42" s="52"/>
      <c r="G42" s="52"/>
      <c r="H42" s="52"/>
      <c r="I42" s="52"/>
      <c r="J42" s="52"/>
      <c r="K42" s="49">
        <f t="shared" si="2"/>
        <v>47740.5</v>
      </c>
    </row>
    <row r="43" spans="1:11" ht="12.75">
      <c r="A43" s="53" t="s">
        <v>39</v>
      </c>
      <c r="B43" s="54"/>
      <c r="C43" s="52">
        <f aca="true" t="shared" si="11" ref="C43:J43">C44+C47</f>
        <v>0</v>
      </c>
      <c r="D43" s="52">
        <f>D44+D47</f>
        <v>0</v>
      </c>
      <c r="E43" s="52">
        <f>E44+E47</f>
        <v>0</v>
      </c>
      <c r="F43" s="52">
        <f>F44+F47</f>
        <v>0</v>
      </c>
      <c r="G43" s="52">
        <f t="shared" si="11"/>
        <v>0</v>
      </c>
      <c r="H43" s="52">
        <f t="shared" si="11"/>
        <v>0</v>
      </c>
      <c r="I43" s="52">
        <f t="shared" si="11"/>
        <v>0</v>
      </c>
      <c r="J43" s="52">
        <f t="shared" si="11"/>
        <v>0</v>
      </c>
      <c r="K43" s="49">
        <f t="shared" si="2"/>
        <v>0</v>
      </c>
    </row>
    <row r="44" spans="1:11" ht="12.75">
      <c r="A44" s="42" t="s">
        <v>40</v>
      </c>
      <c r="B44" s="13" t="s">
        <v>41</v>
      </c>
      <c r="C44" s="40">
        <f aca="true" t="shared" si="12" ref="C44:J44">C45+C46</f>
        <v>0</v>
      </c>
      <c r="D44" s="40">
        <f>D45+D46</f>
        <v>0</v>
      </c>
      <c r="E44" s="40">
        <f>E45+E46</f>
        <v>0</v>
      </c>
      <c r="F44" s="40">
        <f>F45+F46</f>
        <v>0</v>
      </c>
      <c r="G44" s="40">
        <f t="shared" si="12"/>
        <v>0</v>
      </c>
      <c r="H44" s="40">
        <f t="shared" si="12"/>
        <v>0</v>
      </c>
      <c r="I44" s="40">
        <f t="shared" si="12"/>
        <v>0</v>
      </c>
      <c r="J44" s="40">
        <f t="shared" si="12"/>
        <v>0</v>
      </c>
      <c r="K44" s="34">
        <f t="shared" si="2"/>
        <v>0</v>
      </c>
    </row>
    <row r="45" spans="1:11" ht="12.75">
      <c r="A45" s="43" t="s">
        <v>42</v>
      </c>
      <c r="B45" s="15" t="s">
        <v>43</v>
      </c>
      <c r="C45" s="12"/>
      <c r="D45" s="12"/>
      <c r="E45" s="12"/>
      <c r="F45" s="12"/>
      <c r="G45" s="12"/>
      <c r="H45" s="12"/>
      <c r="I45" s="12"/>
      <c r="J45" s="12"/>
      <c r="K45" s="34">
        <f t="shared" si="2"/>
        <v>0</v>
      </c>
    </row>
    <row r="46" spans="1:11" ht="12.75">
      <c r="A46" s="43" t="s">
        <v>44</v>
      </c>
      <c r="B46" s="15" t="s">
        <v>45</v>
      </c>
      <c r="C46" s="12"/>
      <c r="D46" s="12"/>
      <c r="E46" s="12"/>
      <c r="F46" s="12"/>
      <c r="G46" s="12"/>
      <c r="H46" s="12"/>
      <c r="I46" s="12"/>
      <c r="J46" s="12"/>
      <c r="K46" s="34">
        <f t="shared" si="2"/>
        <v>0</v>
      </c>
    </row>
    <row r="47" spans="1:11" ht="12.75">
      <c r="A47" s="44" t="s">
        <v>46</v>
      </c>
      <c r="B47" s="13" t="s">
        <v>47</v>
      </c>
      <c r="C47" s="41"/>
      <c r="D47" s="41"/>
      <c r="E47" s="41"/>
      <c r="F47" s="41"/>
      <c r="G47" s="41"/>
      <c r="H47" s="41"/>
      <c r="I47" s="41"/>
      <c r="J47" s="41"/>
      <c r="K47" s="34">
        <f t="shared" si="2"/>
        <v>0</v>
      </c>
    </row>
    <row r="48" spans="1:11" ht="12.75">
      <c r="A48" s="55" t="s">
        <v>48</v>
      </c>
      <c r="B48" s="56"/>
      <c r="C48" s="57">
        <f>C41+C42+C43</f>
        <v>12878795.55</v>
      </c>
      <c r="D48" s="57">
        <f>D41+D42+D43</f>
        <v>10109316.1</v>
      </c>
      <c r="E48" s="57">
        <f aca="true" t="shared" si="13" ref="E48:J48">E41+E42+E43</f>
        <v>0</v>
      </c>
      <c r="F48" s="57">
        <f t="shared" si="13"/>
        <v>67897600</v>
      </c>
      <c r="G48" s="57">
        <f t="shared" si="13"/>
        <v>0</v>
      </c>
      <c r="H48" s="57">
        <f t="shared" si="13"/>
        <v>220667.2</v>
      </c>
      <c r="I48" s="57">
        <f t="shared" si="13"/>
        <v>0</v>
      </c>
      <c r="J48" s="57">
        <f t="shared" si="13"/>
        <v>0</v>
      </c>
      <c r="K48" s="58">
        <f t="shared" si="2"/>
        <v>91106378.85000001</v>
      </c>
    </row>
    <row r="49" spans="1:11" ht="12.75">
      <c r="A49" s="50" t="s">
        <v>49</v>
      </c>
      <c r="B49" s="54"/>
      <c r="C49" s="52">
        <f aca="true" t="shared" si="14" ref="C49:J49">C50+C51</f>
        <v>0</v>
      </c>
      <c r="D49" s="52">
        <f>D50+D51</f>
        <v>0</v>
      </c>
      <c r="E49" s="52">
        <f>E50+E51</f>
        <v>0</v>
      </c>
      <c r="F49" s="52">
        <f>F50+F51</f>
        <v>0</v>
      </c>
      <c r="G49" s="52">
        <f t="shared" si="14"/>
        <v>0</v>
      </c>
      <c r="H49" s="52">
        <f t="shared" si="14"/>
        <v>0</v>
      </c>
      <c r="I49" s="52">
        <f t="shared" si="14"/>
        <v>0</v>
      </c>
      <c r="J49" s="52">
        <f t="shared" si="14"/>
        <v>0</v>
      </c>
      <c r="K49" s="49">
        <f t="shared" si="2"/>
        <v>0</v>
      </c>
    </row>
    <row r="50" spans="1:11" ht="12.75">
      <c r="A50" s="43" t="s">
        <v>50</v>
      </c>
      <c r="B50" s="45">
        <v>311700</v>
      </c>
      <c r="C50" s="12"/>
      <c r="D50" s="12"/>
      <c r="E50" s="12"/>
      <c r="F50" s="12"/>
      <c r="G50" s="12"/>
      <c r="H50" s="12"/>
      <c r="I50" s="12"/>
      <c r="J50" s="12"/>
      <c r="K50" s="34">
        <f t="shared" si="2"/>
        <v>0</v>
      </c>
    </row>
    <row r="51" spans="1:11" ht="25.5">
      <c r="A51" s="42" t="s">
        <v>51</v>
      </c>
      <c r="B51" s="45">
        <v>321311</v>
      </c>
      <c r="C51" s="12"/>
      <c r="D51" s="12"/>
      <c r="E51" s="12"/>
      <c r="F51" s="12"/>
      <c r="G51" s="12"/>
      <c r="H51" s="12"/>
      <c r="I51" s="12"/>
      <c r="J51" s="12"/>
      <c r="K51" s="34">
        <f t="shared" si="2"/>
        <v>0</v>
      </c>
    </row>
    <row r="52" spans="1:11" ht="12.75">
      <c r="A52" s="55" t="s">
        <v>52</v>
      </c>
      <c r="B52" s="59"/>
      <c r="C52" s="57">
        <f aca="true" t="shared" si="15" ref="C52:J52">C48+C49</f>
        <v>12878795.55</v>
      </c>
      <c r="D52" s="57">
        <f t="shared" si="15"/>
        <v>10109316.1</v>
      </c>
      <c r="E52" s="57">
        <f t="shared" si="15"/>
        <v>0</v>
      </c>
      <c r="F52" s="57">
        <f t="shared" si="15"/>
        <v>67897600</v>
      </c>
      <c r="G52" s="57">
        <f t="shared" si="15"/>
        <v>0</v>
      </c>
      <c r="H52" s="57">
        <f t="shared" si="15"/>
        <v>220667.2</v>
      </c>
      <c r="I52" s="57">
        <f t="shared" si="15"/>
        <v>0</v>
      </c>
      <c r="J52" s="57">
        <f t="shared" si="15"/>
        <v>0</v>
      </c>
      <c r="K52" s="58">
        <f t="shared" si="2"/>
        <v>91106378.85000001</v>
      </c>
    </row>
    <row r="53" ht="354" customHeight="1"/>
    <row r="54" spans="1:11" ht="97.5" customHeight="1">
      <c r="A54" s="66" t="s">
        <v>83</v>
      </c>
      <c r="E54" s="2"/>
      <c r="G54" s="2"/>
      <c r="H54" t="s">
        <v>70</v>
      </c>
      <c r="I54" s="60"/>
      <c r="J54" s="60" t="s">
        <v>71</v>
      </c>
      <c r="K54" s="2"/>
    </row>
    <row r="55" spans="5:9" ht="12.75">
      <c r="E55" s="2"/>
      <c r="G55" s="61"/>
      <c r="H55" s="61"/>
      <c r="I55" s="61"/>
    </row>
  </sheetData>
  <sheetProtection/>
  <mergeCells count="11"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rintOptions horizontalCentered="1"/>
  <pageMargins left="0.2362204724409449" right="0.2362204724409449" top="0.5905511811023623" bottom="0.3937007874015748" header="0.31496062992125984" footer="0.31496062992125984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Orsolja Pasti</dc:creator>
  <cp:keywords/>
  <dc:description/>
  <cp:lastModifiedBy>Korisnik</cp:lastModifiedBy>
  <cp:lastPrinted>2017-09-01T09:22:20Z</cp:lastPrinted>
  <dcterms:created xsi:type="dcterms:W3CDTF">2009-09-17T18:45:53Z</dcterms:created>
  <dcterms:modified xsi:type="dcterms:W3CDTF">2019-02-28T09:12:02Z</dcterms:modified>
  <cp:category/>
  <cp:version/>
  <cp:contentType/>
  <cp:contentStatus/>
</cp:coreProperties>
</file>